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240490f024c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Норма" sheetId="1" r:id="R2c44dc2d766b4890"/>
    <x:sheet xmlns:r="http://schemas.openxmlformats.org/officeDocument/2006/relationships" name="Проверка" sheetId="2" r:id="Reda367cdccc241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"/>
    <x:numFmt numFmtId="202" formatCode="0.00%"/>
  </x:numFmts>
  <x:fonts count="5">
    <x:font>
      <x:sz val="11"/>
      <x:name val="Carlito"/>
    </x:font>
    <x:font>
      <x:sz val="11"/>
      <x:color rgb="FF242424"/>
      <x:name val="Arial"/>
    </x:font>
    <x:font>
      <x:b/>
      <x:sz val="16"/>
      <x:color rgb="FF242424"/>
      <x:name val="Arial"/>
    </x:font>
    <x:font>
      <x:b/>
      <x:sz val="11"/>
      <x:color rgb="FF242424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F0F0F0"/>
      </x:patternFill>
    </x:fill>
    <x:fill>
      <x:patternFill patternType="solid">
        <x:fgColor rgb="FF3D3D3D"/>
      </x:patternFill>
    </x:fill>
    <x:fill>
      <x:patternFill patternType="solid">
        <x:fgColor rgb="FFF3F3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A12622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5a691770746a9" /><Relationship Type="http://schemas.openxmlformats.org/officeDocument/2006/relationships/theme" Target="/xl/theme/theme1.xml" Id="R42d6e63b6bd14c7e" /><Relationship Type="http://schemas.openxmlformats.org/officeDocument/2006/relationships/sharedStrings" Target="/xl/sharedStrings.xml" Id="R6ac49c2bb0a94baa" /><Relationship Type="http://schemas.openxmlformats.org/officeDocument/2006/relationships/worksheet" Target="/xl/worksheets/sheet1.xml" Id="R2c44dc2d766b4890" /><Relationship Type="http://schemas.openxmlformats.org/officeDocument/2006/relationships/worksheet" Target="/xl/worksheets/sheet2.xml" Id="Reda367cdccc241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6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Норма расхода материала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Изделие / исполнение</x:v>
      </x:c>
      <x:c r="B4" s="9" t="str">
        <x:v>Деталь 250 мм, исполнение А</x:v>
      </x:c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 t="str">
        <x:v>Материал</x:v>
      </x:c>
      <x:c r="B5" s="9" t="str">
        <x:v>Полоса одного заданного сечения</x:v>
      </x:c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 t="str">
        <x:v>Единица материала</x:v>
      </x:c>
      <x:c r="B6" s="9" t="str">
        <x:v>м</x:v>
      </x:c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 t="str">
        <x:v>Условия</x:v>
      </x:c>
      <x:c r="B7" s="9" t="str">
        <x:v>Одна технология реза и обработки</x:v>
      </x:c>
      <x:c r="C7" s="2"/>
      <x:c r="D7" s="2"/>
      <x:c r="E7" s="2"/>
      <x:c r="F7" s="2"/>
      <x:c r="G7" s="2"/>
      <x:c r="H7" s="2"/>
      <x:c r="I7" s="2"/>
      <x:c r="J7" s="2"/>
    </x:row>
    <x:row r="8" ht="25" customHeight="1">
      <x:c r="A8" s="2" t="str">
        <x:f>"Полезный расход, "&amp;$B$6&amp;"/шт."</x:f>
        <x:v>Полезный расход, м/шт.</x:v>
      </x:c>
      <x:c r="B8" s="10" t="n">
        <x:v>0.25</x:v>
      </x:c>
      <x:c r="C8" s="2"/>
      <x:c r="D8" s="2"/>
      <x:c r="E8" s="2"/>
      <x:c r="F8" s="2"/>
      <x:c r="G8" s="2"/>
      <x:c r="H8" s="2"/>
      <x:c r="I8" s="2"/>
      <x:c r="J8" s="2"/>
    </x:row>
    <x:row r="9" ht="25" customHeight="1">
      <x:c r="A9" s="2" t="str">
        <x:f>"Технологический расход, "&amp;$B$6&amp;"/шт."</x:f>
        <x:v>Технологический расход, м/шт.</x:v>
      </x:c>
      <x:c r="B9" s="10" t="n">
        <x:v>0.02</x:v>
      </x:c>
      <x:c r="C9" s="2"/>
      <x:c r="D9" s="2"/>
      <x:c r="E9" s="2"/>
      <x:c r="F9" s="2"/>
      <x:c r="G9" s="2"/>
      <x:c r="H9" s="2"/>
      <x:c r="I9" s="2"/>
      <x:c r="J9" s="2"/>
    </x:row>
    <x:row r="10" ht="25" customHeight="1">
      <x:c r="A10" s="2" t="str">
        <x:f>"Предварительная норма, "&amp;$B$6&amp;"/шт."</x:f>
        <x:v>Предварительная норма, м/шт.</x:v>
      </x:c>
      <x:c r="B10" s="11" t="n">
        <x:f>IF(COUNT(B8:B9)&lt;2,"Введите два расхода",IF(OR(B8&lt;0,B9&lt;0,SUM(B8:B9)&lt;=0),"Проверьте расход",SUM(B8:B9)))</x:f>
        <x:v>0.27</x:v>
      </x:c>
      <x:c r="C10" s="2"/>
      <x:c r="D10" s="2"/>
      <x:c r="E10" s="2"/>
      <x:c r="F10" s="2"/>
      <x:c r="G10" s="2"/>
      <x:c r="H10" s="2"/>
      <x:c r="I10" s="2"/>
      <x:c r="J10" s="2"/>
    </x:row>
    <x:row r="11" ht="25" customHeight="1">
      <x:c r="A11" s="2" t="str">
        <x:v>Основание нормы</x:v>
      </x:c>
      <x:c r="B11" s="9" t="str">
        <x:v>Условный учебный пример</x:v>
      </x:c>
      <x:c r="C11" s="2"/>
      <x:c r="D11" s="2"/>
      <x:c r="E11" s="2"/>
      <x:c r="F11" s="2"/>
      <x:c r="G11" s="2"/>
      <x:c r="H11" s="2"/>
      <x:c r="I11" s="2"/>
      <x:c r="J11" s="2"/>
    </x:row>
    <x:row r="12" ht="25" customHeight="1">
      <x:c r="A12" s="2"/>
      <x:c r="B12" s="12"/>
      <x:c r="C12" s="2"/>
      <x:c r="D12" s="2"/>
      <x:c r="E12" s="2"/>
      <x:c r="F12" s="2"/>
      <x:c r="G12" s="2"/>
      <x:c r="H12" s="2"/>
      <x:c r="I12" s="2"/>
      <x:c r="J12" s="2"/>
    </x:row>
    <x:row r="13" ht="25" customHeight="1">
      <x:c r="A13" s="2" t="str">
        <x:v>Как заполнить</x:v>
      </x:c>
      <x:c r="B13" s="12" t="str">
        <x:v>Замените жёлтые ячейки своими данными.</x:v>
      </x:c>
      <x:c r="C13" s="2"/>
      <x:c r="D13" s="2"/>
      <x:c r="E13" s="2"/>
      <x:c r="F13" s="2"/>
      <x:c r="G13" s="2"/>
      <x:c r="H13" s="2"/>
      <x:c r="I13" s="2"/>
      <x:c r="J13" s="2"/>
    </x:row>
    <x:row r="14" ht="25" customHeight="1">
      <x:c r="A14" s="2" t="str">
        <x:v>Полезный расход</x:v>
      </x:c>
      <x:c r="B14" s="12" t="str">
        <x:v>Учебный пример в метрах: 0,25 — длина детали по чертежу.</x:v>
      </x:c>
      <x:c r="C14" s="2"/>
      <x:c r="D14" s="2"/>
      <x:c r="E14" s="2"/>
      <x:c r="F14" s="2"/>
      <x:c r="G14" s="2"/>
      <x:c r="H14" s="2"/>
      <x:c r="I14" s="2"/>
      <x:c r="J14" s="2"/>
    </x:row>
    <x:row r="15" ht="25" customHeight="1">
      <x:c r="A15" s="2" t="str">
        <x:v>Технологический расход</x:v>
      </x:c>
      <x:c r="B15" s="12" t="str">
        <x:v>Учебный пример в метрах: 0,02 — расчёт реза и обработки.</x:v>
      </x:c>
      <x:c r="C15" s="2"/>
      <x:c r="D15" s="2"/>
      <x:c r="E15" s="2"/>
      <x:c r="F15" s="2"/>
      <x:c r="G15" s="2"/>
      <x:c r="H15" s="2"/>
      <x:c r="I15" s="2"/>
      <x:c r="J15" s="2"/>
    </x:row>
    <x:row r="16" ht="25" customHeight="1">
      <x:c r="A16" s="2" t="str">
        <x:v>Основание</x:v>
      </x:c>
      <x:c r="B16" s="12" t="str">
        <x:v>Запишите источник чисел и условия технологии.</x:v>
      </x:c>
      <x:c r="C16" s="2"/>
      <x:c r="D16" s="2"/>
      <x:c r="E16" s="2"/>
      <x:c r="F16" s="2"/>
      <x:c r="G16" s="2"/>
      <x:c r="H16" s="2"/>
      <x:c r="I16" s="2"/>
      <x:c r="J16" s="2"/>
    </x:row>
    <x:row r="17" ht="25" customHeight="1">
      <x:c r="A17" s="2" t="str">
        <x:v>Для другого материала</x:v>
      </x:c>
      <x:c r="B17" s="12" t="str">
        <x:v>Скопируйте оба листа; проверьте ссылку на норму.</x:v>
      </x:c>
      <x:c r="C17" s="2"/>
      <x:c r="D17" s="2"/>
      <x:c r="E17" s="2"/>
      <x:c r="F17" s="2"/>
      <x:c r="G17" s="2"/>
      <x:c r="H17" s="2"/>
      <x:c r="I17" s="2"/>
      <x:c r="J17" s="2"/>
    </x:row>
    <x:row r="18" ht="38" customHeight="1">
      <x:c r="A18" s="2" t="str">
        <x:v>Не суммируйте</x:v>
      </x:c>
      <x:c r="B18" s="12" t="str">
        <x:v>Разные изделия и единицы нельзя складывать в общий расход.</x:v>
      </x:c>
      <x:c r="C18" s="2"/>
      <x:c r="D18" s="2"/>
      <x:c r="E18" s="2"/>
      <x:c r="F18" s="2"/>
      <x:c r="G18" s="2"/>
      <x:c r="H18" s="2"/>
      <x:c r="I18" s="2"/>
      <x:c r="J18" s="2"/>
    </x:row>
    <x:row r="19" ht="25" customHeight="1">
      <x:c r="A19" s="2" t="str">
        <x:v>Цех360</x:v>
      </x:c>
      <x:c r="B19" s="12" t="str">
        <x:v>https://ceh360.ru/uchet-materialov</x:v>
      </x:c>
      <x:c r="C19" s="2"/>
      <x:c r="D19" s="2"/>
      <x:c r="E19" s="2"/>
      <x:c r="F19" s="2"/>
      <x:c r="G19" s="2"/>
      <x:c r="H19" s="2"/>
      <x:c r="I19" s="2"/>
      <x:c r="J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22" hidden="0" customWidth="1"/>
    <x:col min="6" max="6" width="22" hidden="0" customWidth="1"/>
    <x:col min="7" max="7" width="14" hidden="0" customWidth="1"/>
    <x:col min="8" max="8" width="14" hidden="0" customWidth="1"/>
    <x:col min="9" max="9" width="14" hidden="0" customWidth="1"/>
    <x:col min="10" max="10" width="2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Проверка сопоставимых партий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f>"Норма, "&amp;'Норма'!$B$6&amp;"/шт."</x:f>
        <x:v>Норма, м/шт.</x:v>
      </x:c>
      <x:c r="B4" s="13" t="n">
        <x:f>'Норма'!B10</x:f>
        <x:v>0.27</x:v>
      </x:c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42" customHeight="1">
      <x:c r="A6" s="17" t="str">
        <x:v>Партия</x:v>
      </x:c>
      <x:c r="B6" s="17" t="str">
        <x:v>Годных, шт.</x:v>
      </x:c>
      <x:c r="C6" s="17" t="str">
        <x:f>"Выдано, "&amp;'Норма'!$B$6</x:f>
        <x:v>Выдано, м</x:v>
      </x:c>
      <x:c r="D6" s="17" t="str">
        <x:f>"Возврат, "&amp;'Норма'!$B$6</x:f>
        <x:v>Возврат, м</x:v>
      </x:c>
      <x:c r="E6" s="17" t="str">
        <x:f>"Факт, "&amp;'Норма'!$B$6</x:f>
        <x:v>Факт, м</x:v>
      </x:c>
      <x:c r="F6" s="17" t="str">
        <x:f>"План, "&amp;'Норма'!$B$6</x:f>
        <x:v>План, м</x:v>
      </x:c>
      <x:c r="G6" s="17" t="str">
        <x:f>"Факт, "&amp;'Норма'!$B$6&amp;"/шт."</x:f>
        <x:v>Факт, м/шт.</x:v>
      </x:c>
      <x:c r="H6" s="17" t="str">
        <x:f>"Отклон., "&amp;'Норма'!$B$6</x:f>
        <x:v>Отклон., м</x:v>
      </x:c>
      <x:c r="I6" s="17" t="str">
        <x:v>Отклон., %</x:v>
      </x:c>
      <x:c r="J6" s="17" t="str">
        <x:v>Причина / решение</x:v>
      </x:c>
    </x:row>
    <x:row r="7" ht="36" customHeight="1">
      <x:c r="A7" s="4" t="str">
        <x:v>А</x:v>
      </x:c>
      <x:c r="B7" s="19" t="n">
        <x:v>10</x:v>
      </x:c>
      <x:c r="C7" s="7" t="n">
        <x:v>3.6</x:v>
      </x:c>
      <x:c r="D7" s="7" t="n">
        <x:v>0.6</x:v>
      </x:c>
      <x:c r="E7" s="22" t="n">
        <x:f>IF(COUNT(B7:D7)&lt;3,"",IF(OR(B7&lt;=0,C7&lt;0,D7&lt;0,D7&gt;C7),"Проверьте ввод",C7-D7))</x:f>
        <x:v>3</x:v>
      </x:c>
      <x:c r="F7" s="22" t="n">
        <x:f>IF(COUNT(B7:D7)&lt;3,"",IF(AND(ISNUMBER(E7),ISNUMBER($B$4),$B$4&gt;0),B7*$B$4,"Проверьте норму/ввод"))</x:f>
        <x:v>2.7</x:v>
      </x:c>
      <x:c r="G7" s="20" t="n">
        <x:f>IF(ISNUMBER(E7),E7/B7,"")</x:f>
        <x:v>0.3</x:v>
      </x:c>
      <x:c r="H7" s="20" t="n">
        <x:f>IF(AND(ISNUMBER(E7),ISNUMBER(F7)),E7-F7,"")</x:f>
        <x:v>0.2999999999999998</x:v>
      </x:c>
      <x:c r="I7" s="21" t="n">
        <x:f>IF(ISNUMBER(H7),H7/F7,"")</x:f>
        <x:v>0.11111111111111104</x:v>
      </x:c>
      <x:c r="J7" s="4" t="str">
        <x:v>Требует проверки</x:v>
      </x:c>
    </x:row>
    <x:row r="8" ht="36" customHeight="1">
      <x:c r="A8" s="4" t="str">
        <x:v>Б</x:v>
      </x:c>
      <x:c r="B8" s="19" t="n">
        <x:v>10</x:v>
      </x:c>
      <x:c r="C8" s="7" t="n">
        <x:v>3</x:v>
      </x:c>
      <x:c r="D8" s="7" t="n">
        <x:v>0.3</x:v>
      </x:c>
      <x:c r="E8" s="22" t="n">
        <x:f>IF(COUNT(B8:D8)&lt;3,"",IF(OR(B8&lt;=0,C8&lt;0,D8&lt;0,D8&gt;C8),"Проверьте ввод",C8-D8))</x:f>
        <x:v>2.7</x:v>
      </x:c>
      <x:c r="F8" s="22" t="n">
        <x:f>IF(COUNT(B8:D8)&lt;3,"",IF(AND(ISNUMBER(E8),ISNUMBER($B$4),$B$4&gt;0),B8*$B$4,"Проверьте норму/ввод"))</x:f>
        <x:v>2.7</x:v>
      </x:c>
      <x:c r="G8" s="20" t="n">
        <x:f>IF(ISNUMBER(E8),E8/B8,"")</x:f>
        <x:v>0.27</x:v>
      </x:c>
      <x:c r="H8" s="20" t="n">
        <x:f>IF(AND(ISNUMBER(E8),ISNUMBER(F8)),E8-F8,"")</x:f>
        <x:v>0</x:v>
      </x:c>
      <x:c r="I8" s="21" t="n">
        <x:f>IF(ISNUMBER(H8),H8/F8,"")</x:f>
        <x:v>0</x:v>
      </x:c>
      <x:c r="J8" s="4" t="str">
        <x:v>Совпало с планом</x:v>
      </x:c>
    </x:row>
    <x:row r="9" ht="36" customHeight="1">
      <x:c r="A9" s="4" t="str">
        <x:v>В</x:v>
      </x:c>
      <x:c r="B9" s="19" t="n">
        <x:v>20</x:v>
      </x:c>
      <x:c r="C9" s="7" t="n">
        <x:v>6</x:v>
      </x:c>
      <x:c r="D9" s="7" t="n">
        <x:v>0.6</x:v>
      </x:c>
      <x:c r="E9" s="22" t="n">
        <x:f>IF(COUNT(B9:D9)&lt;3,"",IF(OR(B9&lt;=0,C9&lt;0,D9&lt;0,D9&gt;C9),"Проверьте ввод",C9-D9))</x:f>
        <x:v>5.4</x:v>
      </x:c>
      <x:c r="F9" s="22" t="n">
        <x:f>IF(COUNT(B9:D9)&lt;3,"",IF(AND(ISNUMBER(E9),ISNUMBER($B$4),$B$4&gt;0),B9*$B$4,"Проверьте норму/ввод"))</x:f>
        <x:v>5.4</x:v>
      </x:c>
      <x:c r="G9" s="20" t="n">
        <x:f>IF(ISNUMBER(E9),E9/B9,"")</x:f>
        <x:v>0.27</x:v>
      </x:c>
      <x:c r="H9" s="20" t="n">
        <x:f>IF(AND(ISNUMBER(E9),ISNUMBER(F9)),E9-F9,"")</x:f>
        <x:v>0</x:v>
      </x:c>
      <x:c r="I9" s="21" t="n">
        <x:f>IF(ISNUMBER(H9),H9/F9,"")</x:f>
        <x:v>0</x:v>
      </x:c>
      <x:c r="J9" s="4" t="str">
        <x:v>Совпало с планом</x:v>
      </x:c>
    </x:row>
    <x:row r="10" ht="36" customHeight="1">
      <x:c r="A10" s="4"/>
      <x:c r="B10" s="19"/>
      <x:c r="C10" s="7"/>
      <x:c r="D10" s="7"/>
      <x:c r="E10" s="22" t="str">
        <x:f>IF(COUNT(B10:D10)&lt;3,"",IF(OR(B10&lt;=0,C10&lt;0,D10&lt;0,D10&gt;C10),"Проверьте ввод",C10-D10))</x:f>
      </x:c>
      <x:c r="F10" s="22" t="str">
        <x:f>IF(COUNT(B10:D10)&lt;3,"",IF(AND(ISNUMBER(E10),ISNUMBER($B$4),$B$4&gt;0),B10*$B$4,"Проверьте норму/ввод"))</x:f>
      </x:c>
      <x:c r="G10" s="20" t="str">
        <x:f>IF(ISNUMBER(E10),E10/B10,"")</x:f>
      </x:c>
      <x:c r="H10" s="20" t="str">
        <x:f>IF(AND(ISNUMBER(E10),ISNUMBER(F10)),E10-F10,"")</x:f>
      </x:c>
      <x:c r="I10" s="21" t="str">
        <x:f>IF(ISNUMBER(H10),H10/F10,"")</x:f>
      </x:c>
      <x:c r="J10" s="4"/>
    </x:row>
    <x:row r="11" ht="36" customHeight="1">
      <x:c r="A11" s="4"/>
      <x:c r="B11" s="19"/>
      <x:c r="C11" s="7"/>
      <x:c r="D11" s="7"/>
      <x:c r="E11" s="22" t="str">
        <x:f>IF(COUNT(B11:D11)&lt;3,"",IF(OR(B11&lt;=0,C11&lt;0,D11&lt;0,D11&gt;C11),"Проверьте ввод",C11-D11))</x:f>
      </x:c>
      <x:c r="F11" s="22" t="str">
        <x:f>IF(COUNT(B11:D11)&lt;3,"",IF(AND(ISNUMBER(E11),ISNUMBER($B$4),$B$4&gt;0),B11*$B$4,"Проверьте норму/ввод"))</x:f>
      </x:c>
      <x:c r="G11" s="20" t="str">
        <x:f>IF(ISNUMBER(E11),E11/B11,"")</x:f>
      </x:c>
      <x:c r="H11" s="20" t="str">
        <x:f>IF(AND(ISNUMBER(E11),ISNUMBER(F11)),E11-F11,"")</x:f>
      </x:c>
      <x:c r="I11" s="21" t="str">
        <x:f>IF(ISNUMBER(H11),H11/F11,"")</x:f>
      </x:c>
      <x:c r="J11" s="4"/>
    </x:row>
    <x:row r="12" ht="36" customHeight="1">
      <x:c r="A12" s="4"/>
      <x:c r="B12" s="19"/>
      <x:c r="C12" s="7"/>
      <x:c r="D12" s="7"/>
      <x:c r="E12" s="22" t="str">
        <x:f>IF(COUNT(B12:D12)&lt;3,"",IF(OR(B12&lt;=0,C12&lt;0,D12&lt;0,D12&gt;C12),"Проверьте ввод",C12-D12))</x:f>
      </x:c>
      <x:c r="F12" s="22" t="str">
        <x:f>IF(COUNT(B12:D12)&lt;3,"",IF(AND(ISNUMBER(E12),ISNUMBER($B$4),$B$4&gt;0),B12*$B$4,"Проверьте норму/ввод"))</x:f>
      </x:c>
      <x:c r="G12" s="20" t="str">
        <x:f>IF(ISNUMBER(E12),E12/B12,"")</x:f>
      </x:c>
      <x:c r="H12" s="20" t="str">
        <x:f>IF(AND(ISNUMBER(E12),ISNUMBER(F12)),E12-F12,"")</x:f>
      </x:c>
      <x:c r="I12" s="21" t="str">
        <x:f>IF(ISNUMBER(H12),H12/F12,"")</x:f>
      </x:c>
      <x:c r="J12" s="4"/>
    </x:row>
    <x:row r="13" ht="36" customHeight="1">
      <x:c r="A13" s="4"/>
      <x:c r="B13" s="19"/>
      <x:c r="C13" s="7"/>
      <x:c r="D13" s="7"/>
      <x:c r="E13" s="22" t="str">
        <x:f>IF(COUNT(B13:D13)&lt;3,"",IF(OR(B13&lt;=0,C13&lt;0,D13&lt;0,D13&gt;C13),"Проверьте ввод",C13-D13))</x:f>
      </x:c>
      <x:c r="F13" s="22" t="str">
        <x:f>IF(COUNT(B13:D13)&lt;3,"",IF(AND(ISNUMBER(E13),ISNUMBER($B$4),$B$4&gt;0),B13*$B$4,"Проверьте норму/ввод"))</x:f>
      </x:c>
      <x:c r="G13" s="20" t="str">
        <x:f>IF(ISNUMBER(E13),E13/B13,"")</x:f>
      </x:c>
      <x:c r="H13" s="20" t="str">
        <x:f>IF(AND(ISNUMBER(E13),ISNUMBER(F13)),E13-F13,"")</x:f>
      </x:c>
      <x:c r="I13" s="21" t="str">
        <x:f>IF(ISNUMBER(H13),H13/F13,"")</x:f>
      </x:c>
      <x:c r="J13" s="4"/>
    </x:row>
    <x:row r="14" ht="36" customHeight="1">
      <x:c r="A14" s="4"/>
      <x:c r="B14" s="19"/>
      <x:c r="C14" s="7"/>
      <x:c r="D14" s="7"/>
      <x:c r="E14" s="22" t="str">
        <x:f>IF(COUNT(B14:D14)&lt;3,"",IF(OR(B14&lt;=0,C14&lt;0,D14&lt;0,D14&gt;C14),"Проверьте ввод",C14-D14))</x:f>
      </x:c>
      <x:c r="F14" s="22" t="str">
        <x:f>IF(COUNT(B14:D14)&lt;3,"",IF(AND(ISNUMBER(E14),ISNUMBER($B$4),$B$4&gt;0),B14*$B$4,"Проверьте норму/ввод"))</x:f>
      </x:c>
      <x:c r="G14" s="20" t="str">
        <x:f>IF(ISNUMBER(E14),E14/B14,"")</x:f>
      </x:c>
      <x:c r="H14" s="20" t="str">
        <x:f>IF(AND(ISNUMBER(E14),ISNUMBER(F14)),E14-F14,"")</x:f>
      </x:c>
      <x:c r="I14" s="21" t="str">
        <x:f>IF(ISNUMBER(H14),H14/F14,"")</x:f>
      </x:c>
      <x:c r="J14" s="4"/>
    </x:row>
    <x:row r="15" ht="36" customHeight="1">
      <x:c r="A15" s="4"/>
      <x:c r="B15" s="19"/>
      <x:c r="C15" s="7"/>
      <x:c r="D15" s="7"/>
      <x:c r="E15" s="22" t="str">
        <x:f>IF(COUNT(B15:D15)&lt;3,"",IF(OR(B15&lt;=0,C15&lt;0,D15&lt;0,D15&gt;C15),"Проверьте ввод",C15-D15))</x:f>
      </x:c>
      <x:c r="F15" s="22" t="str">
        <x:f>IF(COUNT(B15:D15)&lt;3,"",IF(AND(ISNUMBER(E15),ISNUMBER($B$4),$B$4&gt;0),B15*$B$4,"Проверьте норму/ввод"))</x:f>
      </x:c>
      <x:c r="G15" s="20" t="str">
        <x:f>IF(ISNUMBER(E15),E15/B15,"")</x:f>
      </x:c>
      <x:c r="H15" s="20" t="str">
        <x:f>IF(AND(ISNUMBER(E15),ISNUMBER(F15)),E15-F15,"")</x:f>
      </x:c>
      <x:c r="I15" s="21" t="str">
        <x:f>IF(ISNUMBER(H15),H15/F15,"")</x:f>
      </x:c>
      <x:c r="J15" s="4"/>
    </x:row>
    <x:row r="16" ht="36" customHeight="1">
      <x:c r="A16" s="4"/>
      <x:c r="B16" s="19"/>
      <x:c r="C16" s="7"/>
      <x:c r="D16" s="7"/>
      <x:c r="E16" s="22" t="str">
        <x:f>IF(COUNT(B16:D16)&lt;3,"",IF(OR(B16&lt;=0,C16&lt;0,D16&lt;0,D16&gt;C16),"Проверьте ввод",C16-D16))</x:f>
      </x:c>
      <x:c r="F16" s="22" t="str">
        <x:f>IF(COUNT(B16:D16)&lt;3,"",IF(AND(ISNUMBER(E16),ISNUMBER($B$4),$B$4&gt;0),B16*$B$4,"Проверьте норму/ввод"))</x:f>
      </x:c>
      <x:c r="G16" s="20" t="str">
        <x:f>IF(ISNUMBER(E16),E16/B16,"")</x:f>
      </x:c>
      <x:c r="H16" s="20" t="str">
        <x:f>IF(AND(ISNUMBER(E16),ISNUMBER(F16)),E16-F16,"")</x:f>
      </x:c>
      <x:c r="I16" s="21" t="str">
        <x:f>IF(ISNUMBER(H16),H16/F16,"")</x:f>
      </x:c>
      <x:c r="J16" s="4"/>
    </x:row>
    <x:row r="17" ht="36" customHeight="1">
      <x:c r="A17" s="4"/>
      <x:c r="B17" s="19"/>
      <x:c r="C17" s="7"/>
      <x:c r="D17" s="7"/>
      <x:c r="E17" s="22" t="str">
        <x:f>IF(COUNT(B17:D17)&lt;3,"",IF(OR(B17&lt;=0,C17&lt;0,D17&lt;0,D17&gt;C17),"Проверьте ввод",C17-D17))</x:f>
      </x:c>
      <x:c r="F17" s="22" t="str">
        <x:f>IF(COUNT(B17:D17)&lt;3,"",IF(AND(ISNUMBER(E17),ISNUMBER($B$4),$B$4&gt;0),B17*$B$4,"Проверьте норму/ввод"))</x:f>
      </x:c>
      <x:c r="G17" s="20" t="str">
        <x:f>IF(ISNUMBER(E17),E17/B17,"")</x:f>
      </x:c>
      <x:c r="H17" s="20" t="str">
        <x:f>IF(AND(ISNUMBER(E17),ISNUMBER(F17)),E17-F17,"")</x:f>
      </x:c>
      <x:c r="I17" s="21" t="str">
        <x:f>IF(ISNUMBER(H17),H17/F17,"")</x:f>
      </x:c>
      <x:c r="J17" s="4"/>
    </x:row>
    <x:row r="18" ht="36" customHeight="1">
      <x:c r="A18" s="4"/>
      <x:c r="B18" s="19"/>
      <x:c r="C18" s="7"/>
      <x:c r="D18" s="7"/>
      <x:c r="E18" s="22" t="str">
        <x:f>IF(COUNT(B18:D18)&lt;3,"",IF(OR(B18&lt;=0,C18&lt;0,D18&lt;0,D18&gt;C18),"Проверьте ввод",C18-D18))</x:f>
      </x:c>
      <x:c r="F18" s="22" t="str">
        <x:f>IF(COUNT(B18:D18)&lt;3,"",IF(AND(ISNUMBER(E18),ISNUMBER($B$4),$B$4&gt;0),B18*$B$4,"Проверьте норму/ввод"))</x:f>
      </x:c>
      <x:c r="G18" s="20" t="str">
        <x:f>IF(ISNUMBER(E18),E18/B18,"")</x:f>
      </x:c>
      <x:c r="H18" s="20" t="str">
        <x:f>IF(AND(ISNUMBER(E18),ISNUMBER(F18)),E18-F18,"")</x:f>
      </x:c>
      <x:c r="I18" s="21" t="str">
        <x:f>IF(ISNUMBER(H18),H18/F18,"")</x:f>
      </x:c>
      <x:c r="J18" s="4"/>
    </x:row>
    <x:row r="19" ht="36" customHeight="1">
      <x:c r="A19" s="4"/>
      <x:c r="B19" s="19"/>
      <x:c r="C19" s="7"/>
      <x:c r="D19" s="7"/>
      <x:c r="E19" s="22" t="str">
        <x:f>IF(COUNT(B19:D19)&lt;3,"",IF(OR(B19&lt;=0,C19&lt;0,D19&lt;0,D19&gt;C19),"Проверьте ввод",C19-D19))</x:f>
      </x:c>
      <x:c r="F19" s="22" t="str">
        <x:f>IF(COUNT(B19:D19)&lt;3,"",IF(AND(ISNUMBER(E19),ISNUMBER($B$4),$B$4&gt;0),B19*$B$4,"Проверьте норму/ввод"))</x:f>
      </x:c>
      <x:c r="G19" s="20" t="str">
        <x:f>IF(ISNUMBER(E19),E19/B19,"")</x:f>
      </x:c>
      <x:c r="H19" s="20" t="str">
        <x:f>IF(AND(ISNUMBER(E19),ISNUMBER(F19)),E19-F19,"")</x:f>
      </x:c>
      <x:c r="I19" s="21" t="str">
        <x:f>IF(ISNUMBER(H19),H19/F19,"")</x:f>
      </x:c>
      <x:c r="J19" s="4"/>
    </x:row>
    <x:row r="20" ht="36" customHeight="1">
      <x:c r="A20" s="4"/>
      <x:c r="B20" s="19"/>
      <x:c r="C20" s="7"/>
      <x:c r="D20" s="7"/>
      <x:c r="E20" s="22" t="str">
        <x:f>IF(COUNT(B20:D20)&lt;3,"",IF(OR(B20&lt;=0,C20&lt;0,D20&lt;0,D20&gt;C20),"Проверьте ввод",C20-D20))</x:f>
      </x:c>
      <x:c r="F20" s="22" t="str">
        <x:f>IF(COUNT(B20:D20)&lt;3,"",IF(AND(ISNUMBER(E20),ISNUMBER($B$4),$B$4&gt;0),B20*$B$4,"Проверьте норму/ввод"))</x:f>
      </x:c>
      <x:c r="G20" s="20" t="str">
        <x:f>IF(ISNUMBER(E20),E20/B20,"")</x:f>
      </x:c>
      <x:c r="H20" s="20" t="str">
        <x:f>IF(AND(ISNUMBER(E20),ISNUMBER(F20)),E20-F20,"")</x:f>
      </x:c>
      <x:c r="I20" s="21" t="str">
        <x:f>IF(ISNUMBER(H20),H20/F20,"")</x:f>
      </x:c>
      <x:c r="J20" s="4"/>
    </x:row>
    <x:row r="21" ht="36" customHeight="1">
      <x:c r="A21" s="4"/>
      <x:c r="B21" s="19"/>
      <x:c r="C21" s="7"/>
      <x:c r="D21" s="7"/>
      <x:c r="E21" s="22" t="str">
        <x:f>IF(COUNT(B21:D21)&lt;3,"",IF(OR(B21&lt;=0,C21&lt;0,D21&lt;0,D21&gt;C21),"Проверьте ввод",C21-D21))</x:f>
      </x:c>
      <x:c r="F21" s="22" t="str">
        <x:f>IF(COUNT(B21:D21)&lt;3,"",IF(AND(ISNUMBER(E21),ISNUMBER($B$4),$B$4&gt;0),B21*$B$4,"Проверьте норму/ввод"))</x:f>
      </x:c>
      <x:c r="G21" s="20" t="str">
        <x:f>IF(ISNUMBER(E21),E21/B21,"")</x:f>
      </x:c>
      <x:c r="H21" s="20" t="str">
        <x:f>IF(AND(ISNUMBER(E21),ISNUMBER(F21)),E21-F21,"")</x:f>
      </x:c>
      <x:c r="I21" s="21" t="str">
        <x:f>IF(ISNUMBER(H21),H21/F21,"")</x:f>
      </x:c>
      <x:c r="J21" s="4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5" customHeight="1">
      <x:c r="A23" s="2" t="str">
        <x:v>Все три партии условные: одно изделие, материал и технология.</x:v>
      </x:c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5" customHeight="1">
      <x:c r="A24" s="2" t="str">
        <x:v>Факт = выдача − возврат. Нет других перемещений и остатка в работе.</x:v>
      </x:c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5" customHeight="1">
      <x:c r="A25" s="2" t="str">
        <x:v>Не вычитайте возврат повторно, если расход уже записан нетто.</x:v>
      </x:c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5" customHeight="1">
      <x:c r="A26" s="2" t="str">
        <x:v>Жёлтое — ввод. Пустые строки не рассчитываются. Причину записывает человек.</x:v>
      </x:c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conditionalFormatting sqref="E7:F21">
    <x:cfRule type="containsText" dxfId="0" priority="1" operator="containsText" text="Проверьте"/>
  </x:conditionalFormatting>
  <x:pageMargins left="0.7" right="0.7" top="0.75" bottom="0.75" header="0.3" footer="0.3"/>
</x:worksheet>
</file>