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тчёт за смену" sheetId="1" state="visible" r:id="rId1"/>
    <sheet name="Передача смены" sheetId="2" state="visible" r:id="rId2"/>
    <sheet name="Причины" sheetId="3" state="visible" r:id="rId3"/>
    <sheet name="Как заполнять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FFF7F6F5"/>
      </patternFill>
    </fill>
    <fill>
      <patternFill patternType="solid">
        <fgColor rgb="FFEFEDEA"/>
      </patternFill>
    </fill>
  </fills>
  <borders count="2">
    <border>
      <left/>
      <right/>
      <top/>
      <bottom/>
      <diagonal/>
    </border>
    <border>
      <left style="thin">
        <color rgb="FFD9D6D2"/>
      </left>
      <right style="thin">
        <color rgb="FFD9D6D2"/>
      </right>
      <top style="thin">
        <color rgb="FFD9D6D2"/>
      </top>
      <bottom style="thin">
        <color rgb="FFD9D6D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0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  <xf numFmtId="1" fontId="0" fillId="2" borderId="1" applyAlignment="1" pivotButton="0" quotePrefix="0" xfId="0">
      <alignment horizontal="center" vertical="center" wrapText="1"/>
    </xf>
    <xf numFmtId="1" fontId="2" fillId="2" borderId="1" applyAlignment="1" pivotButton="0" quotePrefix="0" xfId="0">
      <alignment horizontal="center" vertical="center" wrapText="1"/>
    </xf>
    <xf numFmtId="49" fontId="2" fillId="2" borderId="1" applyAlignment="1" pivotButton="0" quotePrefix="0" xfId="0">
      <alignment horizontal="center" vertical="center" wrapText="1"/>
    </xf>
    <xf numFmtId="1" fontId="0" fillId="2" borderId="1" pivotButton="0" quotePrefix="0" xfId="0"/>
    <xf numFmtId="1" fontId="2" fillId="2" borderId="1" pivotButton="0" quotePrefix="0" xfId="0"/>
    <xf numFmtId="0" fontId="2" fillId="3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0"/>
  <sheetViews>
    <sheetView workbookViewId="0">
      <selection activeCell="A1" sqref="A1"/>
    </sheetView>
  </sheetViews>
  <sheetFormatPr baseColWidth="8" defaultRowHeight="15"/>
  <cols>
    <col width="4" customWidth="1" min="1" max="1"/>
    <col width="10" customWidth="1" min="2" max="2"/>
    <col width="9" customWidth="1" min="3" max="3"/>
    <col width="18" customWidth="1" min="4" max="4"/>
    <col width="11" customWidth="1" min="5" max="5"/>
    <col width="9" customWidth="1" min="6" max="6"/>
    <col width="9" customWidth="1" min="7" max="7"/>
    <col width="10" customWidth="1" min="8" max="8"/>
    <col width="9" customWidth="1" min="9" max="9"/>
    <col width="7" customWidth="1" min="10" max="10"/>
    <col width="12" customWidth="1" min="11" max="11"/>
    <col width="26" customWidth="1" min="12" max="12"/>
    <col width="30" customWidth="1" min="13" max="13"/>
    <col width="10" customWidth="1" min="14" max="14"/>
    <col hidden="1" width="10" customWidth="1" min="15" max="15"/>
  </cols>
  <sheetData>
    <row r="1">
      <c r="A1" s="1" t="inlineStr">
        <is>
          <t>Отчёт мастера за смену</t>
        </is>
      </c>
    </row>
    <row r="3">
      <c r="A3" s="2" t="inlineStr">
        <is>
          <t>Дата</t>
        </is>
      </c>
      <c r="B3" s="3" t="n"/>
      <c r="D3" s="2" t="inlineStr">
        <is>
          <t>Смена</t>
        </is>
      </c>
      <c r="E3" s="3" t="inlineStr">
        <is>
          <t>1-я</t>
        </is>
      </c>
      <c r="G3" s="2" t="inlineStr">
        <is>
          <t>Участок</t>
        </is>
      </c>
      <c r="I3" s="3" t="inlineStr">
        <is>
          <t>Гибка</t>
        </is>
      </c>
      <c r="K3" s="2" t="inlineStr">
        <is>
          <t>Мастер</t>
        </is>
      </c>
      <c r="L3" s="3" t="inlineStr">
        <is>
          <t>Мастер гибки</t>
        </is>
      </c>
    </row>
    <row r="4">
      <c r="A4" s="2" t="inlineStr">
        <is>
          <t>Людей на участке</t>
        </is>
      </c>
      <c r="C4" s="3" t="n">
        <v>1</v>
      </c>
      <c r="D4" s="2" t="inlineStr">
        <is>
          <t>Часов в смене</t>
        </is>
      </c>
      <c r="E4" s="3" t="n">
        <v>8</v>
      </c>
      <c r="G4" s="2" t="inlineStr">
        <is>
          <t>Фонд времени, ч</t>
        </is>
      </c>
      <c r="I4" s="4">
        <f>IF(OR(C4="",E4=""),"",C4*E4)</f>
        <v/>
      </c>
    </row>
    <row r="6">
      <c r="A6" s="5" t="inlineStr">
        <is>
          <t>№</t>
        </is>
      </c>
      <c r="B6" s="5" t="inlineStr">
        <is>
          <t>Участок</t>
        </is>
      </c>
      <c r="C6" s="5" t="inlineStr">
        <is>
          <t>Заказ</t>
        </is>
      </c>
      <c r="D6" s="5" t="inlineStr">
        <is>
          <t>Деталь</t>
        </is>
      </c>
      <c r="E6" s="5" t="inlineStr">
        <is>
          <t>Операция</t>
        </is>
      </c>
      <c r="F6" s="5" t="inlineStr">
        <is>
          <t>План, мин</t>
        </is>
      </c>
      <c r="G6" s="5" t="inlineStr">
        <is>
          <t>Факт, мин</t>
        </is>
      </c>
      <c r="H6" s="5" t="inlineStr">
        <is>
          <t>Простой, мин</t>
        </is>
      </c>
      <c r="I6" s="5" t="inlineStr">
        <is>
          <t>Сделано, шт</t>
        </is>
      </c>
      <c r="J6" s="5" t="inlineStr">
        <is>
          <t>Из, шт</t>
        </is>
      </c>
      <c r="K6" s="5" t="inlineStr">
        <is>
          <t>Статус</t>
        </is>
      </c>
      <c r="L6" s="5" t="inlineStr">
        <is>
          <t>Причина</t>
        </is>
      </c>
      <c r="M6" s="5" t="inlineStr">
        <is>
          <t>Подробно</t>
        </is>
      </c>
      <c r="N6" s="5" t="inlineStr">
        <is>
          <t>Передать, мин</t>
        </is>
      </c>
      <c r="O6" s="5" t="inlineStr">
        <is>
          <t>Порядок передачи</t>
        </is>
      </c>
    </row>
    <row r="7">
      <c r="A7" s="3" t="n">
        <v>1</v>
      </c>
      <c r="B7" s="3" t="inlineStr">
        <is>
          <t>Гибка</t>
        </is>
      </c>
      <c r="C7" s="3" t="inlineStr">
        <is>
          <t>26-031</t>
        </is>
      </c>
      <c r="D7" s="3" t="inlineStr">
        <is>
          <t>Тетива</t>
        </is>
      </c>
      <c r="E7" s="3" t="inlineStr">
        <is>
          <t>Гибка</t>
        </is>
      </c>
      <c r="F7" s="3" t="n">
        <v>90</v>
      </c>
      <c r="G7" s="3" t="n">
        <v>90</v>
      </c>
      <c r="H7" s="3" t="n">
        <v>0</v>
      </c>
      <c r="I7" s="3" t="n">
        <v>2</v>
      </c>
      <c r="J7" s="3" t="n">
        <v>2</v>
      </c>
      <c r="K7" s="6">
        <f>IF(J7="","",IF(I7&gt;=J7,"Закрыто",IF(I7=0,"Не начато","Не закрыто")))</f>
        <v/>
      </c>
      <c r="L7" s="3" t="n"/>
      <c r="M7" s="3" t="n"/>
      <c r="N7" s="7">
        <f>IF(OR(J7="",K7="Закрыто"),"",(J7-I7)*F7/J7)</f>
        <v/>
      </c>
      <c r="O7" s="6">
        <f>IF(OR(J7="",K7="Закрыто"),"",COUNT(O$6:O6)+1)</f>
        <v/>
      </c>
    </row>
    <row r="8">
      <c r="A8" s="3" t="n">
        <v>2</v>
      </c>
      <c r="B8" s="3" t="inlineStr">
        <is>
          <t>Гибка</t>
        </is>
      </c>
      <c r="C8" s="3" t="inlineStr">
        <is>
          <t>26-031</t>
        </is>
      </c>
      <c r="D8" s="3" t="inlineStr">
        <is>
          <t>Ступень</t>
        </is>
      </c>
      <c r="E8" s="3" t="inlineStr">
        <is>
          <t>Гибка</t>
        </is>
      </c>
      <c r="F8" s="3" t="n">
        <v>360</v>
      </c>
      <c r="G8" s="3" t="n">
        <v>350</v>
      </c>
      <c r="H8" s="3" t="n">
        <v>40</v>
      </c>
      <c r="I8" s="3" t="n">
        <v>11</v>
      </c>
      <c r="J8" s="3" t="n">
        <v>12</v>
      </c>
      <c r="K8" s="6">
        <f>IF(J8="","",IF(I8&gt;=J8,"Закрыто",IF(I8=0,"Не начато","Не закрыто")))</f>
        <v/>
      </c>
      <c r="L8" s="3" t="inlineStr">
        <is>
          <t>Оборудование</t>
        </is>
      </c>
      <c r="M8" s="3" t="inlineStr">
        <is>
          <t>сломался прижим, 40 мин простоя</t>
        </is>
      </c>
      <c r="N8" s="7">
        <f>IF(OR(J8="",K8="Закрыто"),"",(J8-I8)*F8/J8)</f>
        <v/>
      </c>
      <c r="O8" s="6">
        <f>IF(OR(J8="",K8="Закрыто"),"",COUNT(O$6:O7)+1)</f>
        <v/>
      </c>
    </row>
    <row r="9">
      <c r="A9" s="3" t="n">
        <v>3</v>
      </c>
      <c r="B9" s="3" t="inlineStr">
        <is>
          <t>Гибка</t>
        </is>
      </c>
      <c r="C9" s="3" t="inlineStr">
        <is>
          <t>26-034</t>
        </is>
      </c>
      <c r="D9" s="3" t="inlineStr">
        <is>
          <t>Дверь техническая</t>
        </is>
      </c>
      <c r="E9" s="3" t="inlineStr">
        <is>
          <t>Гибка</t>
        </is>
      </c>
      <c r="F9" s="3" t="n">
        <v>120</v>
      </c>
      <c r="G9" s="3" t="n">
        <v>0</v>
      </c>
      <c r="H9" s="3" t="n">
        <v>0</v>
      </c>
      <c r="I9" s="3" t="n">
        <v>0</v>
      </c>
      <c r="J9" s="3" t="n">
        <v>6</v>
      </c>
      <c r="K9" s="6">
        <f>IF(J9="","",IF(I9&gt;=J9,"Закрыто",IF(I9=0,"Не начато","Не закрыто")))</f>
        <v/>
      </c>
      <c r="L9" s="3" t="inlineStr">
        <is>
          <t>Снято мастером / перегруз</t>
        </is>
      </c>
      <c r="M9" s="3" t="inlineStr">
        <is>
          <t>перенесена — перегруз</t>
        </is>
      </c>
      <c r="N9" s="7">
        <f>IF(OR(J9="",K9="Закрыто"),"",(J9-I9)*F9/J9)</f>
        <v/>
      </c>
      <c r="O9" s="6">
        <f>IF(OR(J9="",K9="Закрыто"),"",COUNT(O$6:O8)+1)</f>
        <v/>
      </c>
    </row>
    <row r="10">
      <c r="A10" s="3" t="n">
        <v>4</v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6">
        <f>IF(J10="","",IF(I10&gt;=J10,"Закрыто",IF(I10=0,"Не начато","Не закрыто")))</f>
        <v/>
      </c>
      <c r="L10" s="3" t="n"/>
      <c r="M10" s="3" t="n"/>
      <c r="N10" s="7">
        <f>IF(OR(J10="",K10="Закрыто"),"",(J10-I10)*F10/J10)</f>
        <v/>
      </c>
      <c r="O10" s="6">
        <f>IF(OR(J10="",K10="Закрыто"),"",COUNT(O$6:O9)+1)</f>
        <v/>
      </c>
    </row>
    <row r="11">
      <c r="A11" s="3" t="n">
        <v>5</v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6">
        <f>IF(J11="","",IF(I11&gt;=J11,"Закрыто",IF(I11=0,"Не начато","Не закрыто")))</f>
        <v/>
      </c>
      <c r="L11" s="3" t="n"/>
      <c r="M11" s="3" t="n"/>
      <c r="N11" s="7">
        <f>IF(OR(J11="",K11="Закрыто"),"",(J11-I11)*F11/J11)</f>
        <v/>
      </c>
      <c r="O11" s="6">
        <f>IF(OR(J11="",K11="Закрыто"),"",COUNT(O$6:O10)+1)</f>
        <v/>
      </c>
    </row>
    <row r="12">
      <c r="A12" s="3" t="n">
        <v>6</v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6">
        <f>IF(J12="","",IF(I12&gt;=J12,"Закрыто",IF(I12=0,"Не начато","Не закрыто")))</f>
        <v/>
      </c>
      <c r="L12" s="3" t="n"/>
      <c r="M12" s="3" t="n"/>
      <c r="N12" s="7">
        <f>IF(OR(J12="",K12="Закрыто"),"",(J12-I12)*F12/J12)</f>
        <v/>
      </c>
      <c r="O12" s="6">
        <f>IF(OR(J12="",K12="Закрыто"),"",COUNT(O$6:O11)+1)</f>
        <v/>
      </c>
    </row>
    <row r="13">
      <c r="A13" s="3" t="n">
        <v>7</v>
      </c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6">
        <f>IF(J13="","",IF(I13&gt;=J13,"Закрыто",IF(I13=0,"Не начато","Не закрыто")))</f>
        <v/>
      </c>
      <c r="L13" s="3" t="n"/>
      <c r="M13" s="3" t="n"/>
      <c r="N13" s="7">
        <f>IF(OR(J13="",K13="Закрыто"),"",(J13-I13)*F13/J13)</f>
        <v/>
      </c>
      <c r="O13" s="6">
        <f>IF(OR(J13="",K13="Закрыто"),"",COUNT(O$6:O12)+1)</f>
        <v/>
      </c>
    </row>
    <row r="14">
      <c r="A14" s="3" t="n">
        <v>8</v>
      </c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6">
        <f>IF(J14="","",IF(I14&gt;=J14,"Закрыто",IF(I14=0,"Не начато","Не закрыто")))</f>
        <v/>
      </c>
      <c r="L14" s="3" t="n"/>
      <c r="M14" s="3" t="n"/>
      <c r="N14" s="7">
        <f>IF(OR(J14="",K14="Закрыто"),"",(J14-I14)*F14/J14)</f>
        <v/>
      </c>
      <c r="O14" s="6">
        <f>IF(OR(J14="",K14="Закрыто"),"",COUNT(O$6:O13)+1)</f>
        <v/>
      </c>
    </row>
    <row r="15">
      <c r="A15" s="3" t="n">
        <v>9</v>
      </c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6">
        <f>IF(J15="","",IF(I15&gt;=J15,"Закрыто",IF(I15=0,"Не начато","Не закрыто")))</f>
        <v/>
      </c>
      <c r="L15" s="3" t="n"/>
      <c r="M15" s="3" t="n"/>
      <c r="N15" s="7">
        <f>IF(OR(J15="",K15="Закрыто"),"",(J15-I15)*F15/J15)</f>
        <v/>
      </c>
      <c r="O15" s="6">
        <f>IF(OR(J15="",K15="Закрыто"),"",COUNT(O$6:O14)+1)</f>
        <v/>
      </c>
    </row>
    <row r="16">
      <c r="A16" s="3" t="n">
        <v>10</v>
      </c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6">
        <f>IF(J16="","",IF(I16&gt;=J16,"Закрыто",IF(I16=0,"Не начато","Не закрыто")))</f>
        <v/>
      </c>
      <c r="L16" s="3" t="n"/>
      <c r="M16" s="3" t="n"/>
      <c r="N16" s="7">
        <f>IF(OR(J16="",K16="Закрыто"),"",(J16-I16)*F16/J16)</f>
        <v/>
      </c>
      <c r="O16" s="6">
        <f>IF(OR(J16="",K16="Закрыто"),"",COUNT(O$6:O15)+1)</f>
        <v/>
      </c>
    </row>
    <row r="17">
      <c r="A17" s="3" t="n">
        <v>11</v>
      </c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6">
        <f>IF(J17="","",IF(I17&gt;=J17,"Закрыто",IF(I17=0,"Не начато","Не закрыто")))</f>
        <v/>
      </c>
      <c r="L17" s="3" t="n"/>
      <c r="M17" s="3" t="n"/>
      <c r="N17" s="7">
        <f>IF(OR(J17="",K17="Закрыто"),"",(J17-I17)*F17/J17)</f>
        <v/>
      </c>
      <c r="O17" s="6">
        <f>IF(OR(J17="",K17="Закрыто"),"",COUNT(O$6:O16)+1)</f>
        <v/>
      </c>
    </row>
    <row r="18">
      <c r="A18" s="3" t="n">
        <v>12</v>
      </c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6">
        <f>IF(J18="","",IF(I18&gt;=J18,"Закрыто",IF(I18=0,"Не начато","Не закрыто")))</f>
        <v/>
      </c>
      <c r="L18" s="3" t="n"/>
      <c r="M18" s="3" t="n"/>
      <c r="N18" s="7">
        <f>IF(OR(J18="",K18="Закрыто"),"",(J18-I18)*F18/J18)</f>
        <v/>
      </c>
      <c r="O18" s="6">
        <f>IF(OR(J18="",K18="Закрыто"),"",COUNT(O$6:O17)+1)</f>
        <v/>
      </c>
    </row>
    <row r="19">
      <c r="A19" s="3" t="n">
        <v>13</v>
      </c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6">
        <f>IF(J19="","",IF(I19&gt;=J19,"Закрыто",IF(I19=0,"Не начато","Не закрыто")))</f>
        <v/>
      </c>
      <c r="L19" s="3" t="n"/>
      <c r="M19" s="3" t="n"/>
      <c r="N19" s="7">
        <f>IF(OR(J19="",K19="Закрыто"),"",(J19-I19)*F19/J19)</f>
        <v/>
      </c>
      <c r="O19" s="6">
        <f>IF(OR(J19="",K19="Закрыто"),"",COUNT(O$6:O18)+1)</f>
        <v/>
      </c>
    </row>
    <row r="20">
      <c r="A20" s="3" t="n">
        <v>14</v>
      </c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6">
        <f>IF(J20="","",IF(I20&gt;=J20,"Закрыто",IF(I20=0,"Не начато","Не закрыто")))</f>
        <v/>
      </c>
      <c r="L20" s="3" t="n"/>
      <c r="M20" s="3" t="n"/>
      <c r="N20" s="7">
        <f>IF(OR(J20="",K20="Закрыто"),"",(J20-I20)*F20/J20)</f>
        <v/>
      </c>
      <c r="O20" s="6">
        <f>IF(OR(J20="",K20="Закрыто"),"",COUNT(O$6:O19)+1)</f>
        <v/>
      </c>
    </row>
    <row r="21">
      <c r="A21" s="3" t="n">
        <v>15</v>
      </c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6">
        <f>IF(J21="","",IF(I21&gt;=J21,"Закрыто",IF(I21=0,"Не начато","Не закрыто")))</f>
        <v/>
      </c>
      <c r="L21" s="3" t="n"/>
      <c r="M21" s="3" t="n"/>
      <c r="N21" s="7">
        <f>IF(OR(J21="",K21="Закрыто"),"",(J21-I21)*F21/J21)</f>
        <v/>
      </c>
      <c r="O21" s="6">
        <f>IF(OR(J21="",K21="Закрыто"),"",COUNT(O$6:O20)+1)</f>
        <v/>
      </c>
    </row>
    <row r="23">
      <c r="A23" s="2" t="inlineStr">
        <is>
          <t>План в смену, мин (без снятых строк)</t>
        </is>
      </c>
      <c r="G23" s="8">
        <f>SUM(F7:F21)-SUMIF(L7:L21,'Причины'!$B$8,F7:F21)</f>
        <v/>
      </c>
    </row>
    <row r="24">
      <c r="A24" s="2" t="inlineStr">
        <is>
          <t>В работе, мин</t>
        </is>
      </c>
      <c r="G24" s="8">
        <f>SUM(G7:G21)</f>
        <v/>
      </c>
    </row>
    <row r="25">
      <c r="A25" s="2" t="inlineStr">
        <is>
          <t>Простой, мин</t>
        </is>
      </c>
      <c r="G25" s="8">
        <f>SUM(H7:H21)</f>
        <v/>
      </c>
    </row>
    <row r="26">
      <c r="A26" s="2" t="inlineStr">
        <is>
          <t>В работе и простой вместе, мин</t>
        </is>
      </c>
      <c r="G26" s="8">
        <f>G24+G25</f>
        <v/>
      </c>
    </row>
    <row r="27">
      <c r="A27" s="2" t="inlineStr">
        <is>
          <t>Фонд смены, мин</t>
        </is>
      </c>
      <c r="G27" s="8">
        <f>IF(I4="","",I4*60)</f>
        <v/>
      </c>
    </row>
    <row r="28">
      <c r="A28" s="2" t="inlineStr">
        <is>
          <t>Сходится с фондом времени</t>
        </is>
      </c>
      <c r="G28" s="9">
        <f>IF(G27="","",IF(G26=G27,"да","нет — проверьте минуты"))</f>
        <v/>
      </c>
    </row>
    <row r="29">
      <c r="A29" s="2" t="inlineStr">
        <is>
          <t>Закрыто строк</t>
        </is>
      </c>
      <c r="G29" s="9">
        <f>COUNTIF(K7:K21,"Закрыто")&amp;" из "&amp;COUNT(J7:J21)</f>
        <v/>
      </c>
    </row>
    <row r="30">
      <c r="A30" s="2" t="inlineStr">
        <is>
          <t>Передать следующей смене, мин</t>
        </is>
      </c>
      <c r="G30" s="8">
        <f>SUM(N7:N21)</f>
        <v/>
      </c>
    </row>
  </sheetData>
  <dataValidations count="1">
    <dataValidation sqref="L7:L21" showDropDown="0" showInputMessage="0" showErrorMessage="1" allowBlank="1" errorTitle="Причина" error="Выберите причину из списка на листе «Причины»" promptTitle="Причина" prompt="Одна причина из справочника; подробности — в соседней графе" type="list">
      <formula1>'Причины'!$B$3:$B$8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cols>
    <col width="4" customWidth="1" min="1" max="1"/>
    <col width="9" customWidth="1" min="2" max="2"/>
    <col width="18" customWidth="1" min="3" max="3"/>
    <col width="11" customWidth="1" min="4" max="4"/>
    <col width="11" customWidth="1" min="5" max="5"/>
    <col width="12" customWidth="1" min="6" max="6"/>
    <col width="9" customWidth="1" min="7" max="7"/>
    <col width="26" customWidth="1" min="8" max="8"/>
    <col width="30" customWidth="1" min="9" max="9"/>
  </cols>
  <sheetData>
    <row r="1">
      <c r="A1" s="1" t="inlineStr">
        <is>
          <t>Передача следующей смене</t>
        </is>
      </c>
    </row>
    <row r="2">
      <c r="A2" s="2" t="inlineStr">
        <is>
          <t>Участок</t>
        </is>
      </c>
      <c r="C2">
        <f>'Отчёт за смену'!I3</f>
        <v/>
      </c>
    </row>
    <row r="3">
      <c r="A3" t="inlineStr">
        <is>
          <t>Эти строки ставятся первыми в задание на следующую смену. Всё считается из листа «Отчёт за смену».</t>
        </is>
      </c>
    </row>
    <row r="5">
      <c r="A5" s="5" t="inlineStr">
        <is>
          <t>№</t>
        </is>
      </c>
      <c r="B5" s="5" t="inlineStr">
        <is>
          <t>Заказ</t>
        </is>
      </c>
      <c r="C5" s="5" t="inlineStr">
        <is>
          <t>Деталь</t>
        </is>
      </c>
      <c r="D5" s="5" t="inlineStr">
        <is>
          <t>Операция</t>
        </is>
      </c>
      <c r="E5" s="5" t="inlineStr">
        <is>
          <t>Осталось, шт</t>
        </is>
      </c>
      <c r="F5" s="5" t="inlineStr">
        <is>
          <t>Норма, мин/шт</t>
        </is>
      </c>
      <c r="G5" s="5" t="inlineStr">
        <is>
          <t>Минут</t>
        </is>
      </c>
      <c r="H5" s="5" t="inlineStr">
        <is>
          <t>Причина</t>
        </is>
      </c>
      <c r="I5" s="5" t="inlineStr">
        <is>
          <t>Подробно</t>
        </is>
      </c>
    </row>
    <row r="6">
      <c r="A6" s="3" t="n">
        <v>1</v>
      </c>
      <c r="B6" s="4">
        <f>IFERROR(INDEX('Отчёт за смену'!C$7:C$21,MATCH($A6,'Отчёт за смену'!$O$7:$O$21,0)),"")</f>
        <v/>
      </c>
      <c r="C6" s="4">
        <f>IFERROR(INDEX('Отчёт за смену'!D$7:D$21,MATCH($A6,'Отчёт за смену'!$O$7:$O$21,0)),"")</f>
        <v/>
      </c>
      <c r="D6" s="4">
        <f>IFERROR(INDEX('Отчёт за смену'!E$7:E$21,MATCH($A6,'Отчёт за смену'!$O$7:$O$21,0)),"")</f>
        <v/>
      </c>
      <c r="E6" s="4">
        <f>IFERROR(INDEX('Отчёт за смену'!J$7:J$21,MATCH($A6,'Отчёт за смену'!$O$7:$O$21,0))-INDEX('Отчёт за смену'!I$7:I$21,MATCH($A6,'Отчёт за смену'!$O$7:$O$21,0)),"")</f>
        <v/>
      </c>
      <c r="F6" s="4">
        <f>IFERROR(INDEX('Отчёт за смену'!F$7:F$21,MATCH($A6,'Отчёт за смену'!$O$7:$O$21,0))/INDEX('Отчёт за смену'!J$7:J$21,MATCH($A6,'Отчёт за смену'!$O$7:$O$21,0)),"")</f>
        <v/>
      </c>
      <c r="G6" s="10">
        <f>IF(E6="","",E6*F6)</f>
        <v/>
      </c>
      <c r="H6" s="4">
        <f>IFERROR(INDEX('Отчёт за смену'!L$7:L$21,MATCH($A6,'Отчёт за смену'!$O$7:$O$21,0))&amp;"","")</f>
        <v/>
      </c>
      <c r="I6" s="4">
        <f>IFERROR(INDEX('Отчёт за смену'!M$7:M$21,MATCH($A6,'Отчёт за смену'!$O$7:$O$21,0))&amp;"","")</f>
        <v/>
      </c>
    </row>
    <row r="7">
      <c r="A7" s="3" t="n">
        <v>2</v>
      </c>
      <c r="B7" s="4">
        <f>IFERROR(INDEX('Отчёт за смену'!C$7:C$21,MATCH($A7,'Отчёт за смену'!$O$7:$O$21,0)),"")</f>
        <v/>
      </c>
      <c r="C7" s="4">
        <f>IFERROR(INDEX('Отчёт за смену'!D$7:D$21,MATCH($A7,'Отчёт за смену'!$O$7:$O$21,0)),"")</f>
        <v/>
      </c>
      <c r="D7" s="4">
        <f>IFERROR(INDEX('Отчёт за смену'!E$7:E$21,MATCH($A7,'Отчёт за смену'!$O$7:$O$21,0)),"")</f>
        <v/>
      </c>
      <c r="E7" s="4">
        <f>IFERROR(INDEX('Отчёт за смену'!J$7:J$21,MATCH($A7,'Отчёт за смену'!$O$7:$O$21,0))-INDEX('Отчёт за смену'!I$7:I$21,MATCH($A7,'Отчёт за смену'!$O$7:$O$21,0)),"")</f>
        <v/>
      </c>
      <c r="F7" s="4">
        <f>IFERROR(INDEX('Отчёт за смену'!F$7:F$21,MATCH($A7,'Отчёт за смену'!$O$7:$O$21,0))/INDEX('Отчёт за смену'!J$7:J$21,MATCH($A7,'Отчёт за смену'!$O$7:$O$21,0)),"")</f>
        <v/>
      </c>
      <c r="G7" s="10">
        <f>IF(E7="","",E7*F7)</f>
        <v/>
      </c>
      <c r="H7" s="4">
        <f>IFERROR(INDEX('Отчёт за смену'!L$7:L$21,MATCH($A7,'Отчёт за смену'!$O$7:$O$21,0))&amp;"","")</f>
        <v/>
      </c>
      <c r="I7" s="4">
        <f>IFERROR(INDEX('Отчёт за смену'!M$7:M$21,MATCH($A7,'Отчёт за смену'!$O$7:$O$21,0))&amp;"","")</f>
        <v/>
      </c>
    </row>
    <row r="8">
      <c r="A8" s="3" t="n">
        <v>3</v>
      </c>
      <c r="B8" s="4">
        <f>IFERROR(INDEX('Отчёт за смену'!C$7:C$21,MATCH($A8,'Отчёт за смену'!$O$7:$O$21,0)),"")</f>
        <v/>
      </c>
      <c r="C8" s="4">
        <f>IFERROR(INDEX('Отчёт за смену'!D$7:D$21,MATCH($A8,'Отчёт за смену'!$O$7:$O$21,0)),"")</f>
        <v/>
      </c>
      <c r="D8" s="4">
        <f>IFERROR(INDEX('Отчёт за смену'!E$7:E$21,MATCH($A8,'Отчёт за смену'!$O$7:$O$21,0)),"")</f>
        <v/>
      </c>
      <c r="E8" s="4">
        <f>IFERROR(INDEX('Отчёт за смену'!J$7:J$21,MATCH($A8,'Отчёт за смену'!$O$7:$O$21,0))-INDEX('Отчёт за смену'!I$7:I$21,MATCH($A8,'Отчёт за смену'!$O$7:$O$21,0)),"")</f>
        <v/>
      </c>
      <c r="F8" s="4">
        <f>IFERROR(INDEX('Отчёт за смену'!F$7:F$21,MATCH($A8,'Отчёт за смену'!$O$7:$O$21,0))/INDEX('Отчёт за смену'!J$7:J$21,MATCH($A8,'Отчёт за смену'!$O$7:$O$21,0)),"")</f>
        <v/>
      </c>
      <c r="G8" s="10">
        <f>IF(E8="","",E8*F8)</f>
        <v/>
      </c>
      <c r="H8" s="4">
        <f>IFERROR(INDEX('Отчёт за смену'!L$7:L$21,MATCH($A8,'Отчёт за смену'!$O$7:$O$21,0))&amp;"","")</f>
        <v/>
      </c>
      <c r="I8" s="4">
        <f>IFERROR(INDEX('Отчёт за смену'!M$7:M$21,MATCH($A8,'Отчёт за смену'!$O$7:$O$21,0))&amp;"","")</f>
        <v/>
      </c>
    </row>
    <row r="9">
      <c r="A9" s="3" t="n">
        <v>4</v>
      </c>
      <c r="B9" s="4">
        <f>IFERROR(INDEX('Отчёт за смену'!C$7:C$21,MATCH($A9,'Отчёт за смену'!$O$7:$O$21,0)),"")</f>
        <v/>
      </c>
      <c r="C9" s="4">
        <f>IFERROR(INDEX('Отчёт за смену'!D$7:D$21,MATCH($A9,'Отчёт за смену'!$O$7:$O$21,0)),"")</f>
        <v/>
      </c>
      <c r="D9" s="4">
        <f>IFERROR(INDEX('Отчёт за смену'!E$7:E$21,MATCH($A9,'Отчёт за смену'!$O$7:$O$21,0)),"")</f>
        <v/>
      </c>
      <c r="E9" s="4">
        <f>IFERROR(INDEX('Отчёт за смену'!J$7:J$21,MATCH($A9,'Отчёт за смену'!$O$7:$O$21,0))-INDEX('Отчёт за смену'!I$7:I$21,MATCH($A9,'Отчёт за смену'!$O$7:$O$21,0)),"")</f>
        <v/>
      </c>
      <c r="F9" s="4">
        <f>IFERROR(INDEX('Отчёт за смену'!F$7:F$21,MATCH($A9,'Отчёт за смену'!$O$7:$O$21,0))/INDEX('Отчёт за смену'!J$7:J$21,MATCH($A9,'Отчёт за смену'!$O$7:$O$21,0)),"")</f>
        <v/>
      </c>
      <c r="G9" s="10">
        <f>IF(E9="","",E9*F9)</f>
        <v/>
      </c>
      <c r="H9" s="4">
        <f>IFERROR(INDEX('Отчёт за смену'!L$7:L$21,MATCH($A9,'Отчёт за смену'!$O$7:$O$21,0))&amp;"","")</f>
        <v/>
      </c>
      <c r="I9" s="4">
        <f>IFERROR(INDEX('Отчёт за смену'!M$7:M$21,MATCH($A9,'Отчёт за смену'!$O$7:$O$21,0))&amp;"","")</f>
        <v/>
      </c>
    </row>
    <row r="10">
      <c r="A10" s="3" t="n">
        <v>5</v>
      </c>
      <c r="B10" s="4">
        <f>IFERROR(INDEX('Отчёт за смену'!C$7:C$21,MATCH($A10,'Отчёт за смену'!$O$7:$O$21,0)),"")</f>
        <v/>
      </c>
      <c r="C10" s="4">
        <f>IFERROR(INDEX('Отчёт за смену'!D$7:D$21,MATCH($A10,'Отчёт за смену'!$O$7:$O$21,0)),"")</f>
        <v/>
      </c>
      <c r="D10" s="4">
        <f>IFERROR(INDEX('Отчёт за смену'!E$7:E$21,MATCH($A10,'Отчёт за смену'!$O$7:$O$21,0)),"")</f>
        <v/>
      </c>
      <c r="E10" s="4">
        <f>IFERROR(INDEX('Отчёт за смену'!J$7:J$21,MATCH($A10,'Отчёт за смену'!$O$7:$O$21,0))-INDEX('Отчёт за смену'!I$7:I$21,MATCH($A10,'Отчёт за смену'!$O$7:$O$21,0)),"")</f>
        <v/>
      </c>
      <c r="F10" s="4">
        <f>IFERROR(INDEX('Отчёт за смену'!F$7:F$21,MATCH($A10,'Отчёт за смену'!$O$7:$O$21,0))/INDEX('Отчёт за смену'!J$7:J$21,MATCH($A10,'Отчёт за смену'!$O$7:$O$21,0)),"")</f>
        <v/>
      </c>
      <c r="G10" s="10">
        <f>IF(E10="","",E10*F10)</f>
        <v/>
      </c>
      <c r="H10" s="4">
        <f>IFERROR(INDEX('Отчёт за смену'!L$7:L$21,MATCH($A10,'Отчёт за смену'!$O$7:$O$21,0))&amp;"","")</f>
        <v/>
      </c>
      <c r="I10" s="4">
        <f>IFERROR(INDEX('Отчёт за смену'!M$7:M$21,MATCH($A10,'Отчёт за смену'!$O$7:$O$21,0))&amp;"","")</f>
        <v/>
      </c>
    </row>
    <row r="11">
      <c r="A11" s="3" t="n">
        <v>6</v>
      </c>
      <c r="B11" s="4">
        <f>IFERROR(INDEX('Отчёт за смену'!C$7:C$21,MATCH($A11,'Отчёт за смену'!$O$7:$O$21,0)),"")</f>
        <v/>
      </c>
      <c r="C11" s="4">
        <f>IFERROR(INDEX('Отчёт за смену'!D$7:D$21,MATCH($A11,'Отчёт за смену'!$O$7:$O$21,0)),"")</f>
        <v/>
      </c>
      <c r="D11" s="4">
        <f>IFERROR(INDEX('Отчёт за смену'!E$7:E$21,MATCH($A11,'Отчёт за смену'!$O$7:$O$21,0)),"")</f>
        <v/>
      </c>
      <c r="E11" s="4">
        <f>IFERROR(INDEX('Отчёт за смену'!J$7:J$21,MATCH($A11,'Отчёт за смену'!$O$7:$O$21,0))-INDEX('Отчёт за смену'!I$7:I$21,MATCH($A11,'Отчёт за смену'!$O$7:$O$21,0)),"")</f>
        <v/>
      </c>
      <c r="F11" s="4">
        <f>IFERROR(INDEX('Отчёт за смену'!F$7:F$21,MATCH($A11,'Отчёт за смену'!$O$7:$O$21,0))/INDEX('Отчёт за смену'!J$7:J$21,MATCH($A11,'Отчёт за смену'!$O$7:$O$21,0)),"")</f>
        <v/>
      </c>
      <c r="G11" s="10">
        <f>IF(E11="","",E11*F11)</f>
        <v/>
      </c>
      <c r="H11" s="4">
        <f>IFERROR(INDEX('Отчёт за смену'!L$7:L$21,MATCH($A11,'Отчёт за смену'!$O$7:$O$21,0))&amp;"","")</f>
        <v/>
      </c>
      <c r="I11" s="4">
        <f>IFERROR(INDEX('Отчёт за смену'!M$7:M$21,MATCH($A11,'Отчёт за смену'!$O$7:$O$21,0))&amp;"","")</f>
        <v/>
      </c>
    </row>
    <row r="12">
      <c r="A12" s="3" t="n">
        <v>7</v>
      </c>
      <c r="B12" s="4">
        <f>IFERROR(INDEX('Отчёт за смену'!C$7:C$21,MATCH($A12,'Отчёт за смену'!$O$7:$O$21,0)),"")</f>
        <v/>
      </c>
      <c r="C12" s="4">
        <f>IFERROR(INDEX('Отчёт за смену'!D$7:D$21,MATCH($A12,'Отчёт за смену'!$O$7:$O$21,0)),"")</f>
        <v/>
      </c>
      <c r="D12" s="4">
        <f>IFERROR(INDEX('Отчёт за смену'!E$7:E$21,MATCH($A12,'Отчёт за смену'!$O$7:$O$21,0)),"")</f>
        <v/>
      </c>
      <c r="E12" s="4">
        <f>IFERROR(INDEX('Отчёт за смену'!J$7:J$21,MATCH($A12,'Отчёт за смену'!$O$7:$O$21,0))-INDEX('Отчёт за смену'!I$7:I$21,MATCH($A12,'Отчёт за смену'!$O$7:$O$21,0)),"")</f>
        <v/>
      </c>
      <c r="F12" s="4">
        <f>IFERROR(INDEX('Отчёт за смену'!F$7:F$21,MATCH($A12,'Отчёт за смену'!$O$7:$O$21,0))/INDEX('Отчёт за смену'!J$7:J$21,MATCH($A12,'Отчёт за смену'!$O$7:$O$21,0)),"")</f>
        <v/>
      </c>
      <c r="G12" s="10">
        <f>IF(E12="","",E12*F12)</f>
        <v/>
      </c>
      <c r="H12" s="4">
        <f>IFERROR(INDEX('Отчёт за смену'!L$7:L$21,MATCH($A12,'Отчёт за смену'!$O$7:$O$21,0))&amp;"","")</f>
        <v/>
      </c>
      <c r="I12" s="4">
        <f>IFERROR(INDEX('Отчёт за смену'!M$7:M$21,MATCH($A12,'Отчёт за смену'!$O$7:$O$21,0))&amp;"","")</f>
        <v/>
      </c>
    </row>
    <row r="13">
      <c r="A13" s="3" t="n">
        <v>8</v>
      </c>
      <c r="B13" s="4">
        <f>IFERROR(INDEX('Отчёт за смену'!C$7:C$21,MATCH($A13,'Отчёт за смену'!$O$7:$O$21,0)),"")</f>
        <v/>
      </c>
      <c r="C13" s="4">
        <f>IFERROR(INDEX('Отчёт за смену'!D$7:D$21,MATCH($A13,'Отчёт за смену'!$O$7:$O$21,0)),"")</f>
        <v/>
      </c>
      <c r="D13" s="4">
        <f>IFERROR(INDEX('Отчёт за смену'!E$7:E$21,MATCH($A13,'Отчёт за смену'!$O$7:$O$21,0)),"")</f>
        <v/>
      </c>
      <c r="E13" s="4">
        <f>IFERROR(INDEX('Отчёт за смену'!J$7:J$21,MATCH($A13,'Отчёт за смену'!$O$7:$O$21,0))-INDEX('Отчёт за смену'!I$7:I$21,MATCH($A13,'Отчёт за смену'!$O$7:$O$21,0)),"")</f>
        <v/>
      </c>
      <c r="F13" s="4">
        <f>IFERROR(INDEX('Отчёт за смену'!F$7:F$21,MATCH($A13,'Отчёт за смену'!$O$7:$O$21,0))/INDEX('Отчёт за смену'!J$7:J$21,MATCH($A13,'Отчёт за смену'!$O$7:$O$21,0)),"")</f>
        <v/>
      </c>
      <c r="G13" s="10">
        <f>IF(E13="","",E13*F13)</f>
        <v/>
      </c>
      <c r="H13" s="4">
        <f>IFERROR(INDEX('Отчёт за смену'!L$7:L$21,MATCH($A13,'Отчёт за смену'!$O$7:$O$21,0))&amp;"","")</f>
        <v/>
      </c>
      <c r="I13" s="4">
        <f>IFERROR(INDEX('Отчёт за смену'!M$7:M$21,MATCH($A13,'Отчёт за смену'!$O$7:$O$21,0))&amp;"","")</f>
        <v/>
      </c>
    </row>
    <row r="14">
      <c r="A14" s="3" t="n">
        <v>9</v>
      </c>
      <c r="B14" s="4">
        <f>IFERROR(INDEX('Отчёт за смену'!C$7:C$21,MATCH($A14,'Отчёт за смену'!$O$7:$O$21,0)),"")</f>
        <v/>
      </c>
      <c r="C14" s="4">
        <f>IFERROR(INDEX('Отчёт за смену'!D$7:D$21,MATCH($A14,'Отчёт за смену'!$O$7:$O$21,0)),"")</f>
        <v/>
      </c>
      <c r="D14" s="4">
        <f>IFERROR(INDEX('Отчёт за смену'!E$7:E$21,MATCH($A14,'Отчёт за смену'!$O$7:$O$21,0)),"")</f>
        <v/>
      </c>
      <c r="E14" s="4">
        <f>IFERROR(INDEX('Отчёт за смену'!J$7:J$21,MATCH($A14,'Отчёт за смену'!$O$7:$O$21,0))-INDEX('Отчёт за смену'!I$7:I$21,MATCH($A14,'Отчёт за смену'!$O$7:$O$21,0)),"")</f>
        <v/>
      </c>
      <c r="F14" s="4">
        <f>IFERROR(INDEX('Отчёт за смену'!F$7:F$21,MATCH($A14,'Отчёт за смену'!$O$7:$O$21,0))/INDEX('Отчёт за смену'!J$7:J$21,MATCH($A14,'Отчёт за смену'!$O$7:$O$21,0)),"")</f>
        <v/>
      </c>
      <c r="G14" s="10">
        <f>IF(E14="","",E14*F14)</f>
        <v/>
      </c>
      <c r="H14" s="4">
        <f>IFERROR(INDEX('Отчёт за смену'!L$7:L$21,MATCH($A14,'Отчёт за смену'!$O$7:$O$21,0))&amp;"","")</f>
        <v/>
      </c>
      <c r="I14" s="4">
        <f>IFERROR(INDEX('Отчёт за смену'!M$7:M$21,MATCH($A14,'Отчёт за смену'!$O$7:$O$21,0))&amp;"","")</f>
        <v/>
      </c>
    </row>
    <row r="15">
      <c r="A15" s="3" t="n">
        <v>10</v>
      </c>
      <c r="B15" s="4">
        <f>IFERROR(INDEX('Отчёт за смену'!C$7:C$21,MATCH($A15,'Отчёт за смену'!$O$7:$O$21,0)),"")</f>
        <v/>
      </c>
      <c r="C15" s="4">
        <f>IFERROR(INDEX('Отчёт за смену'!D$7:D$21,MATCH($A15,'Отчёт за смену'!$O$7:$O$21,0)),"")</f>
        <v/>
      </c>
      <c r="D15" s="4">
        <f>IFERROR(INDEX('Отчёт за смену'!E$7:E$21,MATCH($A15,'Отчёт за смену'!$O$7:$O$21,0)),"")</f>
        <v/>
      </c>
      <c r="E15" s="4">
        <f>IFERROR(INDEX('Отчёт за смену'!J$7:J$21,MATCH($A15,'Отчёт за смену'!$O$7:$O$21,0))-INDEX('Отчёт за смену'!I$7:I$21,MATCH($A15,'Отчёт за смену'!$O$7:$O$21,0)),"")</f>
        <v/>
      </c>
      <c r="F15" s="4">
        <f>IFERROR(INDEX('Отчёт за смену'!F$7:F$21,MATCH($A15,'Отчёт за смену'!$O$7:$O$21,0))/INDEX('Отчёт за смену'!J$7:J$21,MATCH($A15,'Отчёт за смену'!$O$7:$O$21,0)),"")</f>
        <v/>
      </c>
      <c r="G15" s="10">
        <f>IF(E15="","",E15*F15)</f>
        <v/>
      </c>
      <c r="H15" s="4">
        <f>IFERROR(INDEX('Отчёт за смену'!L$7:L$21,MATCH($A15,'Отчёт за смену'!$O$7:$O$21,0))&amp;"","")</f>
        <v/>
      </c>
      <c r="I15" s="4">
        <f>IFERROR(INDEX('Отчёт за смену'!M$7:M$21,MATCH($A15,'Отчёт за смену'!$O$7:$O$21,0))&amp;"","")</f>
        <v/>
      </c>
    </row>
    <row r="16">
      <c r="A16" s="3" t="n">
        <v>11</v>
      </c>
      <c r="B16" s="4">
        <f>IFERROR(INDEX('Отчёт за смену'!C$7:C$21,MATCH($A16,'Отчёт за смену'!$O$7:$O$21,0)),"")</f>
        <v/>
      </c>
      <c r="C16" s="4">
        <f>IFERROR(INDEX('Отчёт за смену'!D$7:D$21,MATCH($A16,'Отчёт за смену'!$O$7:$O$21,0)),"")</f>
        <v/>
      </c>
      <c r="D16" s="4">
        <f>IFERROR(INDEX('Отчёт за смену'!E$7:E$21,MATCH($A16,'Отчёт за смену'!$O$7:$O$21,0)),"")</f>
        <v/>
      </c>
      <c r="E16" s="4">
        <f>IFERROR(INDEX('Отчёт за смену'!J$7:J$21,MATCH($A16,'Отчёт за смену'!$O$7:$O$21,0))-INDEX('Отчёт за смену'!I$7:I$21,MATCH($A16,'Отчёт за смену'!$O$7:$O$21,0)),"")</f>
        <v/>
      </c>
      <c r="F16" s="4">
        <f>IFERROR(INDEX('Отчёт за смену'!F$7:F$21,MATCH($A16,'Отчёт за смену'!$O$7:$O$21,0))/INDEX('Отчёт за смену'!J$7:J$21,MATCH($A16,'Отчёт за смену'!$O$7:$O$21,0)),"")</f>
        <v/>
      </c>
      <c r="G16" s="10">
        <f>IF(E16="","",E16*F16)</f>
        <v/>
      </c>
      <c r="H16" s="4">
        <f>IFERROR(INDEX('Отчёт за смену'!L$7:L$21,MATCH($A16,'Отчёт за смену'!$O$7:$O$21,0))&amp;"","")</f>
        <v/>
      </c>
      <c r="I16" s="4">
        <f>IFERROR(INDEX('Отчёт за смену'!M$7:M$21,MATCH($A16,'Отчёт за смену'!$O$7:$O$21,0))&amp;"","")</f>
        <v/>
      </c>
    </row>
    <row r="17">
      <c r="A17" s="3" t="n">
        <v>12</v>
      </c>
      <c r="B17" s="4">
        <f>IFERROR(INDEX('Отчёт за смену'!C$7:C$21,MATCH($A17,'Отчёт за смену'!$O$7:$O$21,0)),"")</f>
        <v/>
      </c>
      <c r="C17" s="4">
        <f>IFERROR(INDEX('Отчёт за смену'!D$7:D$21,MATCH($A17,'Отчёт за смену'!$O$7:$O$21,0)),"")</f>
        <v/>
      </c>
      <c r="D17" s="4">
        <f>IFERROR(INDEX('Отчёт за смену'!E$7:E$21,MATCH($A17,'Отчёт за смену'!$O$7:$O$21,0)),"")</f>
        <v/>
      </c>
      <c r="E17" s="4">
        <f>IFERROR(INDEX('Отчёт за смену'!J$7:J$21,MATCH($A17,'Отчёт за смену'!$O$7:$O$21,0))-INDEX('Отчёт за смену'!I$7:I$21,MATCH($A17,'Отчёт за смену'!$O$7:$O$21,0)),"")</f>
        <v/>
      </c>
      <c r="F17" s="4">
        <f>IFERROR(INDEX('Отчёт за смену'!F$7:F$21,MATCH($A17,'Отчёт за смену'!$O$7:$O$21,0))/INDEX('Отчёт за смену'!J$7:J$21,MATCH($A17,'Отчёт за смену'!$O$7:$O$21,0)),"")</f>
        <v/>
      </c>
      <c r="G17" s="10">
        <f>IF(E17="","",E17*F17)</f>
        <v/>
      </c>
      <c r="H17" s="4">
        <f>IFERROR(INDEX('Отчёт за смену'!L$7:L$21,MATCH($A17,'Отчёт за смену'!$O$7:$O$21,0))&amp;"","")</f>
        <v/>
      </c>
      <c r="I17" s="4">
        <f>IFERROR(INDEX('Отчёт за смену'!M$7:M$21,MATCH($A17,'Отчёт за смену'!$O$7:$O$21,0))&amp;"","")</f>
        <v/>
      </c>
    </row>
    <row r="18">
      <c r="A18" s="3" t="n">
        <v>13</v>
      </c>
      <c r="B18" s="4">
        <f>IFERROR(INDEX('Отчёт за смену'!C$7:C$21,MATCH($A18,'Отчёт за смену'!$O$7:$O$21,0)),"")</f>
        <v/>
      </c>
      <c r="C18" s="4">
        <f>IFERROR(INDEX('Отчёт за смену'!D$7:D$21,MATCH($A18,'Отчёт за смену'!$O$7:$O$21,0)),"")</f>
        <v/>
      </c>
      <c r="D18" s="4">
        <f>IFERROR(INDEX('Отчёт за смену'!E$7:E$21,MATCH($A18,'Отчёт за смену'!$O$7:$O$21,0)),"")</f>
        <v/>
      </c>
      <c r="E18" s="4">
        <f>IFERROR(INDEX('Отчёт за смену'!J$7:J$21,MATCH($A18,'Отчёт за смену'!$O$7:$O$21,0))-INDEX('Отчёт за смену'!I$7:I$21,MATCH($A18,'Отчёт за смену'!$O$7:$O$21,0)),"")</f>
        <v/>
      </c>
      <c r="F18" s="4">
        <f>IFERROR(INDEX('Отчёт за смену'!F$7:F$21,MATCH($A18,'Отчёт за смену'!$O$7:$O$21,0))/INDEX('Отчёт за смену'!J$7:J$21,MATCH($A18,'Отчёт за смену'!$O$7:$O$21,0)),"")</f>
        <v/>
      </c>
      <c r="G18" s="10">
        <f>IF(E18="","",E18*F18)</f>
        <v/>
      </c>
      <c r="H18" s="4">
        <f>IFERROR(INDEX('Отчёт за смену'!L$7:L$21,MATCH($A18,'Отчёт за смену'!$O$7:$O$21,0))&amp;"","")</f>
        <v/>
      </c>
      <c r="I18" s="4">
        <f>IFERROR(INDEX('Отчёт за смену'!M$7:M$21,MATCH($A18,'Отчёт за смену'!$O$7:$O$21,0))&amp;"","")</f>
        <v/>
      </c>
    </row>
    <row r="19">
      <c r="A19" s="3" t="n">
        <v>14</v>
      </c>
      <c r="B19" s="4">
        <f>IFERROR(INDEX('Отчёт за смену'!C$7:C$21,MATCH($A19,'Отчёт за смену'!$O$7:$O$21,0)),"")</f>
        <v/>
      </c>
      <c r="C19" s="4">
        <f>IFERROR(INDEX('Отчёт за смену'!D$7:D$21,MATCH($A19,'Отчёт за смену'!$O$7:$O$21,0)),"")</f>
        <v/>
      </c>
      <c r="D19" s="4">
        <f>IFERROR(INDEX('Отчёт за смену'!E$7:E$21,MATCH($A19,'Отчёт за смену'!$O$7:$O$21,0)),"")</f>
        <v/>
      </c>
      <c r="E19" s="4">
        <f>IFERROR(INDEX('Отчёт за смену'!J$7:J$21,MATCH($A19,'Отчёт за смену'!$O$7:$O$21,0))-INDEX('Отчёт за смену'!I$7:I$21,MATCH($A19,'Отчёт за смену'!$O$7:$O$21,0)),"")</f>
        <v/>
      </c>
      <c r="F19" s="4">
        <f>IFERROR(INDEX('Отчёт за смену'!F$7:F$21,MATCH($A19,'Отчёт за смену'!$O$7:$O$21,0))/INDEX('Отчёт за смену'!J$7:J$21,MATCH($A19,'Отчёт за смену'!$O$7:$O$21,0)),"")</f>
        <v/>
      </c>
      <c r="G19" s="10">
        <f>IF(E19="","",E19*F19)</f>
        <v/>
      </c>
      <c r="H19" s="4">
        <f>IFERROR(INDEX('Отчёт за смену'!L$7:L$21,MATCH($A19,'Отчёт за смену'!$O$7:$O$21,0))&amp;"","")</f>
        <v/>
      </c>
      <c r="I19" s="4">
        <f>IFERROR(INDEX('Отчёт за смену'!M$7:M$21,MATCH($A19,'Отчёт за смену'!$O$7:$O$21,0))&amp;"","")</f>
        <v/>
      </c>
    </row>
    <row r="20">
      <c r="A20" s="3" t="n">
        <v>15</v>
      </c>
      <c r="B20" s="4">
        <f>IFERROR(INDEX('Отчёт за смену'!C$7:C$21,MATCH($A20,'Отчёт за смену'!$O$7:$O$21,0)),"")</f>
        <v/>
      </c>
      <c r="C20" s="4">
        <f>IFERROR(INDEX('Отчёт за смену'!D$7:D$21,MATCH($A20,'Отчёт за смену'!$O$7:$O$21,0)),"")</f>
        <v/>
      </c>
      <c r="D20" s="4">
        <f>IFERROR(INDEX('Отчёт за смену'!E$7:E$21,MATCH($A20,'Отчёт за смену'!$O$7:$O$21,0)),"")</f>
        <v/>
      </c>
      <c r="E20" s="4">
        <f>IFERROR(INDEX('Отчёт за смену'!J$7:J$21,MATCH($A20,'Отчёт за смену'!$O$7:$O$21,0))-INDEX('Отчёт за смену'!I$7:I$21,MATCH($A20,'Отчёт за смену'!$O$7:$O$21,0)),"")</f>
        <v/>
      </c>
      <c r="F20" s="4">
        <f>IFERROR(INDEX('Отчёт за смену'!F$7:F$21,MATCH($A20,'Отчёт за смену'!$O$7:$O$21,0))/INDEX('Отчёт за смену'!J$7:J$21,MATCH($A20,'Отчёт за смену'!$O$7:$O$21,0)),"")</f>
        <v/>
      </c>
      <c r="G20" s="10">
        <f>IF(E20="","",E20*F20)</f>
        <v/>
      </c>
      <c r="H20" s="4">
        <f>IFERROR(INDEX('Отчёт за смену'!L$7:L$21,MATCH($A20,'Отчёт за смену'!$O$7:$O$21,0))&amp;"","")</f>
        <v/>
      </c>
      <c r="I20" s="4">
        <f>IFERROR(INDEX('Отчёт за смену'!M$7:M$21,MATCH($A20,'Отчёт за смену'!$O$7:$O$21,0))&amp;"","")</f>
        <v/>
      </c>
    </row>
    <row r="22">
      <c r="A22" s="2" t="inlineStr">
        <is>
          <t>Итого передать, мин</t>
        </is>
      </c>
      <c r="G22" s="11">
        <f>SUM(G6:G20)</f>
        <v/>
      </c>
    </row>
  </sheetData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52" customWidth="1" min="3" max="3"/>
  </cols>
  <sheetData>
    <row r="1">
      <c r="A1" s="1" t="inlineStr">
        <is>
          <t>Справочник причин</t>
        </is>
      </c>
    </row>
    <row r="2">
      <c r="A2" s="12" t="inlineStr">
        <is>
          <t>№</t>
        </is>
      </c>
      <c r="B2" s="12" t="inlineStr">
        <is>
          <t>Причина</t>
        </is>
      </c>
      <c r="C2" s="12" t="inlineStr">
        <is>
          <t>Когда ставить</t>
        </is>
      </c>
    </row>
    <row r="3">
      <c r="A3" s="3" t="n">
        <v>1</v>
      </c>
      <c r="B3" s="3" t="inlineStr">
        <is>
          <t>Оборудование</t>
        </is>
      </c>
      <c r="C3" s="13" t="inlineStr">
        <is>
          <t>Встал станок, оснастка или инструмент.</t>
        </is>
      </c>
    </row>
    <row r="4">
      <c r="A4" s="3" t="n">
        <v>2</v>
      </c>
      <c r="B4" s="3" t="inlineStr">
        <is>
          <t>Материал</t>
        </is>
      </c>
      <c r="C4" s="13" t="inlineStr">
        <is>
          <t>На участке не оказалось заготовки или листа.</t>
        </is>
      </c>
    </row>
    <row r="5">
      <c r="A5" s="3" t="n">
        <v>3</v>
      </c>
      <c r="B5" s="3" t="inlineStr">
        <is>
          <t>Ждали предыдущую операцию</t>
        </is>
      </c>
      <c r="C5" s="13" t="inlineStr">
        <is>
          <t>Детали не пришли с прошлого участка.</t>
        </is>
      </c>
    </row>
    <row r="6">
      <c r="A6" s="3" t="n">
        <v>4</v>
      </c>
      <c r="B6" s="3" t="inlineStr">
        <is>
          <t>Переделка / брак</t>
        </is>
      </c>
      <c r="C6" s="13" t="inlineStr">
        <is>
          <t>Часть смены ушла на исправление.</t>
        </is>
      </c>
    </row>
    <row r="7">
      <c r="A7" s="3" t="n">
        <v>5</v>
      </c>
      <c r="B7" s="3" t="inlineStr">
        <is>
          <t>Нет исполнителя</t>
        </is>
      </c>
      <c r="C7" s="13" t="inlineStr">
        <is>
          <t>Человека не было или его забрали на другую работу.</t>
        </is>
      </c>
    </row>
    <row r="8">
      <c r="A8" s="3" t="n">
        <v>6</v>
      </c>
      <c r="B8" s="3" t="inlineStr">
        <is>
          <t>Снято мастером / перегруз</t>
        </is>
      </c>
      <c r="C8" s="13" t="inlineStr">
        <is>
          <t>Строку сняли, чтобы задание влезло в смену.</t>
        </is>
      </c>
    </row>
    <row r="10">
      <c r="A10" t="inlineStr">
        <is>
          <t>Список можно поправить под свой цех: выбор на первом листе берётся отсюда.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A1" s="1" t="inlineStr">
        <is>
          <t>Как заполнять отчёт</t>
        </is>
      </c>
    </row>
    <row r="3">
      <c r="A3" t="n">
        <v>1</v>
      </c>
      <c r="B3" s="14" t="inlineStr">
        <is>
          <t>Перенесите строки из задания на смену: участок, заказ, деталь, операцию и план в минутах.</t>
        </is>
      </c>
    </row>
    <row r="4">
      <c r="A4" t="n">
        <v>2</v>
      </c>
      <c r="B4" s="14" t="inlineStr">
        <is>
          <t>Вечером впишите факт в минутах, простой, сколько штук сделано и из скольких — статус посчитается сам.</t>
        </is>
      </c>
    </row>
    <row r="5">
      <c r="A5" t="n">
        <v>3</v>
      </c>
      <c r="B5" s="14" t="inlineStr">
        <is>
          <t>Для каждой незакрытой строки выберите причину из списка и коротко допишите подробности.</t>
        </is>
      </c>
    </row>
    <row r="6">
      <c r="A6" t="n">
        <v>4</v>
      </c>
      <c r="B6" s="14" t="inlineStr">
        <is>
          <t>Проверьте внизу: факт и простой вместе должны сойтись с фондом времени смены.</t>
        </is>
      </c>
    </row>
    <row r="7">
      <c r="A7" t="n">
        <v>5</v>
      </c>
      <c r="B7" s="14" t="inlineStr">
        <is>
          <t>Лист «Передача смены» соберёт незакрытое — поставьте эти строки первыми в задание на завтра.</t>
        </is>
      </c>
    </row>
    <row r="9">
      <c r="B9" s="14" t="inlineStr">
        <is>
          <t>Когда такой отчёт приходится каждый вечер собирать заново, посмотрите Цех360: https://ceh360.ru/kontrol-proizvodstva?utm_source=blog&amp;utm_medium=xlsx&amp;utm_campaign=otchet-mastera-smeny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2026-10-15T09:34:08Z</dcterms:created>
  <dcterms:modified xsi:type="dcterms:W3CDTF">2026-10-15T09:34:08Z</dcterms:modified>
</cp:coreProperties>
</file>