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асчёт" sheetId="1" state="visible" r:id="rId1"/>
    <sheet name="Образец" sheetId="2" state="visible" r:id="rId2"/>
    <sheet name="План-факт" sheetId="3" state="visible" r:id="rId3"/>
    <sheet name="Как пользоваться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i val="1"/>
      <color rgb="00B45309"/>
    </font>
  </fonts>
  <fills count="4">
    <fill>
      <patternFill/>
    </fill>
    <fill>
      <patternFill patternType="gray125"/>
    </fill>
    <fill>
      <patternFill patternType="solid">
        <fgColor rgb="00EFEDEA"/>
      </patternFill>
    </fill>
    <fill>
      <patternFill patternType="solid">
        <fgColor rgb="00F7F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2" customWidth="1" min="5" max="5"/>
    <col width="10" customWidth="1" min="6" max="6"/>
    <col width="9" customWidth="1" min="7" max="7"/>
    <col width="12" customWidth="1" min="8" max="8"/>
    <col width="12" customWidth="1" min="9" max="9"/>
  </cols>
  <sheetData>
    <row r="1">
      <c r="A1" s="1" t="inlineStr">
        <is>
          <t>Расчёт трудозатрат на заказ</t>
        </is>
      </c>
    </row>
    <row r="3" ht="28" customHeight="1">
      <c r="A3" s="2" t="inlineStr">
        <is>
          <t>Участок</t>
        </is>
      </c>
      <c r="B3" s="2" t="inlineStr">
        <is>
          <t>Деталь/операция</t>
        </is>
      </c>
      <c r="C3" s="2" t="inlineStr">
        <is>
          <t>Кол-во, шт</t>
        </is>
      </c>
      <c r="D3" s="2" t="inlineStr">
        <is>
          <t>Норма, мин/шт</t>
        </is>
      </c>
      <c r="E3" s="2" t="inlineStr">
        <is>
          <t>Наладка, мин</t>
        </is>
      </c>
      <c r="F3" s="2" t="inlineStr">
        <is>
          <t>Минут</t>
        </is>
      </c>
      <c r="G3" s="2" t="inlineStr">
        <is>
          <t>Часов</t>
        </is>
      </c>
      <c r="H3" s="2" t="inlineStr">
        <is>
          <t>Ставка, ₽/ч</t>
        </is>
      </c>
      <c r="I3" s="2" t="inlineStr">
        <is>
          <t>Стоимость</t>
        </is>
      </c>
    </row>
    <row r="4">
      <c r="F4" s="3">
        <f>IF(OR(C4="",D4=""),"",C4*D4+IF(E4="",0,E4))</f>
        <v/>
      </c>
      <c r="G4" s="3">
        <f>IF(F4="","",F4/60)</f>
        <v/>
      </c>
      <c r="I4" s="3">
        <f>IF(OR(G4="",H4=""),"",G4*H4)</f>
        <v/>
      </c>
    </row>
    <row r="5">
      <c r="F5" s="3">
        <f>IF(OR(C5="",D5=""),"",C5*D5+IF(E5="",0,E5))</f>
        <v/>
      </c>
      <c r="G5" s="3">
        <f>IF(F5="","",F5/60)</f>
        <v/>
      </c>
      <c r="I5" s="3">
        <f>IF(OR(G5="",H5=""),"",G5*H5)</f>
        <v/>
      </c>
    </row>
    <row r="6">
      <c r="F6" s="3">
        <f>IF(OR(C6="",D6=""),"",C6*D6+IF(E6="",0,E6))</f>
        <v/>
      </c>
      <c r="G6" s="3">
        <f>IF(F6="","",F6/60)</f>
        <v/>
      </c>
      <c r="I6" s="3">
        <f>IF(OR(G6="",H6=""),"",G6*H6)</f>
        <v/>
      </c>
    </row>
    <row r="7">
      <c r="F7" s="3">
        <f>IF(OR(C7="",D7=""),"",C7*D7+IF(E7="",0,E7))</f>
        <v/>
      </c>
      <c r="G7" s="3">
        <f>IF(F7="","",F7/60)</f>
        <v/>
      </c>
      <c r="I7" s="3">
        <f>IF(OR(G7="",H7=""),"",G7*H7)</f>
        <v/>
      </c>
    </row>
    <row r="8">
      <c r="F8" s="3">
        <f>IF(OR(C8="",D8=""),"",C8*D8+IF(E8="",0,E8))</f>
        <v/>
      </c>
      <c r="G8" s="3">
        <f>IF(F8="","",F8/60)</f>
        <v/>
      </c>
      <c r="I8" s="3">
        <f>IF(OR(G8="",H8=""),"",G8*H8)</f>
        <v/>
      </c>
    </row>
    <row r="9">
      <c r="F9" s="3">
        <f>IF(OR(C9="",D9=""),"",C9*D9+IF(E9="",0,E9))</f>
        <v/>
      </c>
      <c r="G9" s="3">
        <f>IF(F9="","",F9/60)</f>
        <v/>
      </c>
      <c r="I9" s="3">
        <f>IF(OR(G9="",H9=""),"",G9*H9)</f>
        <v/>
      </c>
    </row>
    <row r="10">
      <c r="F10" s="3">
        <f>IF(OR(C10="",D10=""),"",C10*D10+IF(E10="",0,E10))</f>
        <v/>
      </c>
      <c r="G10" s="3">
        <f>IF(F10="","",F10/60)</f>
        <v/>
      </c>
      <c r="I10" s="3">
        <f>IF(OR(G10="",H10=""),"",G10*H10)</f>
        <v/>
      </c>
    </row>
    <row r="11">
      <c r="F11" s="3">
        <f>IF(OR(C11="",D11=""),"",C11*D11+IF(E11="",0,E11))</f>
        <v/>
      </c>
      <c r="G11" s="3">
        <f>IF(F11="","",F11/60)</f>
        <v/>
      </c>
      <c r="I11" s="3">
        <f>IF(OR(G11="",H11=""),"",G11*H11)</f>
        <v/>
      </c>
    </row>
    <row r="12">
      <c r="F12" s="3">
        <f>IF(OR(C12="",D12=""),"",C12*D12+IF(E12="",0,E12))</f>
        <v/>
      </c>
      <c r="G12" s="3">
        <f>IF(F12="","",F12/60)</f>
        <v/>
      </c>
      <c r="I12" s="3">
        <f>IF(OR(G12="",H12=""),"",G12*H12)</f>
        <v/>
      </c>
    </row>
    <row r="13">
      <c r="F13" s="3">
        <f>IF(OR(C13="",D13=""),"",C13*D13+IF(E13="",0,E13))</f>
        <v/>
      </c>
      <c r="G13" s="3">
        <f>IF(F13="","",F13/60)</f>
        <v/>
      </c>
      <c r="I13" s="3">
        <f>IF(OR(G13="",H13=""),"",G13*H13)</f>
        <v/>
      </c>
    </row>
    <row r="14">
      <c r="F14" s="3">
        <f>IF(OR(C14="",D14=""),"",C14*D14+IF(E14="",0,E14))</f>
        <v/>
      </c>
      <c r="G14" s="3">
        <f>IF(F14="","",F14/60)</f>
        <v/>
      </c>
      <c r="I14" s="3">
        <f>IF(OR(G14="",H14=""),"",G14*H14)</f>
        <v/>
      </c>
    </row>
    <row r="15">
      <c r="F15" s="3">
        <f>IF(OR(C15="",D15=""),"",C15*D15+IF(E15="",0,E15))</f>
        <v/>
      </c>
      <c r="G15" s="3">
        <f>IF(F15="","",F15/60)</f>
        <v/>
      </c>
      <c r="I15" s="3">
        <f>IF(OR(G15="",H15=""),"",G15*H15)</f>
        <v/>
      </c>
    </row>
    <row r="16">
      <c r="F16" s="3">
        <f>IF(OR(C16="",D16=""),"",C16*D16+IF(E16="",0,E16))</f>
        <v/>
      </c>
      <c r="G16" s="3">
        <f>IF(F16="","",F16/60)</f>
        <v/>
      </c>
      <c r="I16" s="3">
        <f>IF(OR(G16="",H16=""),"",G16*H16)</f>
        <v/>
      </c>
    </row>
    <row r="17">
      <c r="F17" s="3">
        <f>IF(OR(C17="",D17=""),"",C17*D17+IF(E17="",0,E17))</f>
        <v/>
      </c>
      <c r="G17" s="3">
        <f>IF(F17="","",F17/60)</f>
        <v/>
      </c>
      <c r="I17" s="3">
        <f>IF(OR(G17="",H17=""),"",G17*H17)</f>
        <v/>
      </c>
    </row>
    <row r="18">
      <c r="F18" s="3">
        <f>IF(OR(C18="",D18=""),"",C18*D18+IF(E18="",0,E18))</f>
        <v/>
      </c>
      <c r="G18" s="3">
        <f>IF(F18="","",F18/60)</f>
        <v/>
      </c>
      <c r="I18" s="3">
        <f>IF(OR(G18="",H18=""),"",G18*H18)</f>
        <v/>
      </c>
    </row>
    <row r="19">
      <c r="F19" s="3">
        <f>IF(OR(C19="",D19=""),"",C19*D19+IF(E19="",0,E19))</f>
        <v/>
      </c>
      <c r="G19" s="3">
        <f>IF(F19="","",F19/60)</f>
        <v/>
      </c>
      <c r="I19" s="3">
        <f>IF(OR(G19="",H19=""),"",G19*H19)</f>
        <v/>
      </c>
    </row>
    <row r="20">
      <c r="F20" s="3">
        <f>IF(OR(C20="",D20=""),"",C20*D20+IF(E20="",0,E20))</f>
        <v/>
      </c>
      <c r="G20" s="3">
        <f>IF(F20="","",F20/60)</f>
        <v/>
      </c>
      <c r="I20" s="3">
        <f>IF(OR(G20="",H20=""),"",G20*H20)</f>
        <v/>
      </c>
    </row>
    <row r="21">
      <c r="F21" s="3">
        <f>IF(OR(C21="",D21=""),"",C21*D21+IF(E21="",0,E21))</f>
        <v/>
      </c>
      <c r="G21" s="3">
        <f>IF(F21="","",F21/60)</f>
        <v/>
      </c>
      <c r="I21" s="3">
        <f>IF(OR(G21="",H21=""),"",G21*H21)</f>
        <v/>
      </c>
    </row>
    <row r="22">
      <c r="F22" s="3">
        <f>IF(OR(C22="",D22=""),"",C22*D22+IF(E22="",0,E22))</f>
        <v/>
      </c>
      <c r="G22" s="3">
        <f>IF(F22="","",F22/60)</f>
        <v/>
      </c>
      <c r="I22" s="3">
        <f>IF(OR(G22="",H22=""),"",G22*H22)</f>
        <v/>
      </c>
    </row>
    <row r="23">
      <c r="F23" s="3">
        <f>IF(OR(C23="",D23=""),"",C23*D23+IF(E23="",0,E23))</f>
        <v/>
      </c>
      <c r="G23" s="3">
        <f>IF(F23="","",F23/60)</f>
        <v/>
      </c>
      <c r="I23" s="3">
        <f>IF(OR(G23="",H23=""),"",G23*H23)</f>
        <v/>
      </c>
    </row>
    <row r="24">
      <c r="F24" s="3">
        <f>IF(OR(C24="",D24=""),"",C24*D24+IF(E24="",0,E24))</f>
        <v/>
      </c>
      <c r="G24" s="3">
        <f>IF(F24="","",F24/60)</f>
        <v/>
      </c>
      <c r="I24" s="3">
        <f>IF(OR(G24="",H24=""),"",G24*H24)</f>
        <v/>
      </c>
    </row>
    <row r="25">
      <c r="F25" s="3">
        <f>IF(OR(C25="",D25=""),"",C25*D25+IF(E25="",0,E25))</f>
        <v/>
      </c>
      <c r="G25" s="3">
        <f>IF(F25="","",F25/60)</f>
        <v/>
      </c>
      <c r="I25" s="3">
        <f>IF(OR(G25="",H25=""),"",G25*H25)</f>
        <v/>
      </c>
    </row>
    <row r="26">
      <c r="F26" s="3">
        <f>IF(OR(C26="",D26=""),"",C26*D26+IF(E26="",0,E26))</f>
        <v/>
      </c>
      <c r="G26" s="3">
        <f>IF(F26="","",F26/60)</f>
        <v/>
      </c>
      <c r="I26" s="3">
        <f>IF(OR(G26="",H26=""),"",G26*H26)</f>
        <v/>
      </c>
    </row>
    <row r="27">
      <c r="F27" s="3">
        <f>IF(OR(C27="",D27=""),"",C27*D27+IF(E27="",0,E27))</f>
        <v/>
      </c>
      <c r="G27" s="3">
        <f>IF(F27="","",F27/60)</f>
        <v/>
      </c>
      <c r="I27" s="3">
        <f>IF(OR(G27="",H27=""),"",G27*H27)</f>
        <v/>
      </c>
    </row>
    <row r="28">
      <c r="F28" s="3">
        <f>IF(OR(C28="",D28=""),"",C28*D28+IF(E28="",0,E28))</f>
        <v/>
      </c>
      <c r="G28" s="3">
        <f>IF(F28="","",F28/60)</f>
        <v/>
      </c>
      <c r="I28" s="3">
        <f>IF(OR(G28="",H28=""),"",G28*H28)</f>
        <v/>
      </c>
    </row>
    <row r="29">
      <c r="F29" s="3">
        <f>IF(OR(C29="",D29=""),"",C29*D29+IF(E29="",0,E29))</f>
        <v/>
      </c>
      <c r="G29" s="3">
        <f>IF(F29="","",F29/60)</f>
        <v/>
      </c>
      <c r="I29" s="3">
        <f>IF(OR(G29="",H29=""),"",G29*H29)</f>
        <v/>
      </c>
    </row>
    <row r="30">
      <c r="F30" s="3">
        <f>IF(OR(C30="",D30=""),"",C30*D30+IF(E30="",0,E30))</f>
        <v/>
      </c>
      <c r="G30" s="3">
        <f>IF(F30="","",F30/60)</f>
        <v/>
      </c>
      <c r="I30" s="3">
        <f>IF(OR(G30="",H30=""),"",G30*H30)</f>
        <v/>
      </c>
    </row>
    <row r="31">
      <c r="F31" s="3">
        <f>IF(OR(C31="",D31=""),"",C31*D31+IF(E31="",0,E31))</f>
        <v/>
      </c>
      <c r="G31" s="3">
        <f>IF(F31="","",F31/60)</f>
        <v/>
      </c>
      <c r="I31" s="3">
        <f>IF(OR(G31="",H31=""),"",G31*H31)</f>
        <v/>
      </c>
    </row>
    <row r="32">
      <c r="F32" s="3">
        <f>IF(OR(C32="",D32=""),"",C32*D32+IF(E32="",0,E32))</f>
        <v/>
      </c>
      <c r="G32" s="3">
        <f>IF(F32="","",F32/60)</f>
        <v/>
      </c>
      <c r="I32" s="3">
        <f>IF(OR(G32="",H32=""),"",G32*H32)</f>
        <v/>
      </c>
    </row>
    <row r="33">
      <c r="F33" s="3">
        <f>IF(OR(C33="",D33=""),"",C33*D33+IF(E33="",0,E33))</f>
        <v/>
      </c>
      <c r="G33" s="3">
        <f>IF(F33="","",F33/60)</f>
        <v/>
      </c>
      <c r="I33" s="3">
        <f>IF(OR(G33="",H33=""),"",G33*H33)</f>
        <v/>
      </c>
    </row>
    <row r="34">
      <c r="A34" s="4" t="inlineStr">
        <is>
          <t>Свод по участкам</t>
        </is>
      </c>
    </row>
    <row r="35" ht="28" customHeight="1">
      <c r="A35" s="2" t="inlineStr">
        <is>
          <t>Участок</t>
        </is>
      </c>
      <c r="B35" s="2" t="inlineStr">
        <is>
          <t>Часов</t>
        </is>
      </c>
      <c r="C35" s="2" t="inlineStr">
        <is>
          <t>Стоимость, ₽</t>
        </is>
      </c>
    </row>
    <row r="36">
      <c r="A36" t="inlineStr">
        <is>
          <t>Раскрой</t>
        </is>
      </c>
      <c r="B36" s="3">
        <f>SUMIF($A$4:$A$33,A36,$G$4:$G$33)</f>
        <v/>
      </c>
      <c r="C36" s="3">
        <f>SUMIF($A$4:$A$33,A36,$I$4:$I$33)</f>
        <v/>
      </c>
    </row>
    <row r="37">
      <c r="A37" t="inlineStr">
        <is>
          <t>Гибка</t>
        </is>
      </c>
      <c r="B37" s="3">
        <f>SUMIF($A$4:$A$33,A37,$G$4:$G$33)</f>
        <v/>
      </c>
      <c r="C37" s="3">
        <f>SUMIF($A$4:$A$33,A37,$I$4:$I$33)</f>
        <v/>
      </c>
    </row>
    <row r="38">
      <c r="A38" t="inlineStr">
        <is>
          <t>Сварка</t>
        </is>
      </c>
      <c r="B38" s="3">
        <f>SUMIF($A$4:$A$33,A38,$G$4:$G$33)</f>
        <v/>
      </c>
      <c r="C38" s="3">
        <f>SUMIF($A$4:$A$33,A38,$I$4:$I$33)</f>
        <v/>
      </c>
    </row>
    <row r="39">
      <c r="A39" t="inlineStr">
        <is>
          <t>Покраска</t>
        </is>
      </c>
      <c r="B39" s="3">
        <f>SUMIF($A$4:$A$33,A39,$G$4:$G$33)</f>
        <v/>
      </c>
      <c r="C39" s="3">
        <f>SUMIF($A$4:$A$33,A39,$I$4:$I$33)</f>
        <v/>
      </c>
    </row>
    <row r="40">
      <c r="A40" t="inlineStr">
        <is>
          <t>Контроль</t>
        </is>
      </c>
      <c r="B40" s="3">
        <f>SUMIF($A$4:$A$33,A40,$G$4:$G$33)</f>
        <v/>
      </c>
      <c r="C40" s="3">
        <f>SUMIF($A$4:$A$33,A40,$I$4:$I$33)</f>
        <v/>
      </c>
    </row>
    <row r="41">
      <c r="A41" s="4" t="inlineStr">
        <is>
          <t>Итого</t>
        </is>
      </c>
      <c r="B41" s="3">
        <f>SUM(B36:B40)</f>
        <v/>
      </c>
      <c r="C41" s="3">
        <f>SUM(C36:C40)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2" customWidth="1" min="5" max="5"/>
    <col width="10" customWidth="1" min="6" max="6"/>
    <col width="9" customWidth="1" min="7" max="7"/>
    <col width="12" customWidth="1" min="8" max="8"/>
    <col width="12" customWidth="1" min="9" max="9"/>
  </cols>
  <sheetData>
    <row r="1">
      <c r="A1" s="1" t="inlineStr">
        <is>
          <t>Образец: заказ 26-031 «Лестница маршевая»</t>
        </is>
      </c>
    </row>
    <row r="3" ht="28" customHeight="1">
      <c r="A3" s="2" t="inlineStr">
        <is>
          <t>Участок</t>
        </is>
      </c>
      <c r="B3" s="2" t="inlineStr">
        <is>
          <t>Деталь/операция</t>
        </is>
      </c>
      <c r="C3" s="2" t="inlineStr">
        <is>
          <t>Кол-во, шт</t>
        </is>
      </c>
      <c r="D3" s="2" t="inlineStr">
        <is>
          <t>Норма, мин/шт</t>
        </is>
      </c>
      <c r="E3" s="2" t="inlineStr">
        <is>
          <t>Наладка, мин</t>
        </is>
      </c>
      <c r="F3" s="2" t="inlineStr">
        <is>
          <t>Минут</t>
        </is>
      </c>
      <c r="G3" s="2" t="inlineStr">
        <is>
          <t>Часов</t>
        </is>
      </c>
      <c r="H3" s="2" t="inlineStr">
        <is>
          <t>Ставка, ₽/ч</t>
        </is>
      </c>
      <c r="I3" s="2" t="inlineStr">
        <is>
          <t>Стоимость</t>
        </is>
      </c>
    </row>
    <row r="4">
      <c r="A4" t="inlineStr">
        <is>
          <t>Раскрой</t>
        </is>
      </c>
      <c r="B4" t="inlineStr">
        <is>
          <t>Тетива</t>
        </is>
      </c>
      <c r="C4" t="n">
        <v>2</v>
      </c>
      <c r="D4" t="n">
        <v>60</v>
      </c>
      <c r="E4" t="n">
        <v>30</v>
      </c>
      <c r="F4" s="3">
        <f>IF(OR(C4="",D4=""),"",C4*D4+IF(E4="",0,E4))</f>
        <v/>
      </c>
      <c r="G4" s="3">
        <f>IF(F4="","",F4/60)</f>
        <v/>
      </c>
      <c r="H4" t="n">
        <v>775</v>
      </c>
      <c r="I4" s="3">
        <f>IF(OR(G4="",H4=""),"",G4*H4)</f>
        <v/>
      </c>
    </row>
    <row r="5">
      <c r="A5" t="inlineStr">
        <is>
          <t>Раскрой</t>
        </is>
      </c>
      <c r="B5" t="inlineStr">
        <is>
          <t>Ступень</t>
        </is>
      </c>
      <c r="C5" t="n">
        <v>12</v>
      </c>
      <c r="D5" t="n">
        <v>20</v>
      </c>
      <c r="E5" t="n">
        <v>0</v>
      </c>
      <c r="F5" s="3">
        <f>IF(OR(C5="",D5=""),"",C5*D5+IF(E5="",0,E5))</f>
        <v/>
      </c>
      <c r="G5" s="3">
        <f>IF(F5="","",F5/60)</f>
        <v/>
      </c>
      <c r="H5" t="n">
        <v>775</v>
      </c>
      <c r="I5" s="3">
        <f>IF(OR(G5="",H5=""),"",G5*H5)</f>
        <v/>
      </c>
    </row>
    <row r="6">
      <c r="A6" t="inlineStr">
        <is>
          <t>Раскрой</t>
        </is>
      </c>
      <c r="B6" t="inlineStr">
        <is>
          <t>Ограждение</t>
        </is>
      </c>
      <c r="C6" t="n">
        <v>1</v>
      </c>
      <c r="D6" t="n">
        <v>90</v>
      </c>
      <c r="E6" t="n">
        <v>0</v>
      </c>
      <c r="F6" s="3">
        <f>IF(OR(C6="",D6=""),"",C6*D6+IF(E6="",0,E6))</f>
        <v/>
      </c>
      <c r="G6" s="3">
        <f>IF(F6="","",F6/60)</f>
        <v/>
      </c>
      <c r="H6" t="n">
        <v>775</v>
      </c>
      <c r="I6" s="3">
        <f>IF(OR(G6="",H6=""),"",G6*H6)</f>
        <v/>
      </c>
    </row>
    <row r="7">
      <c r="A7" t="inlineStr">
        <is>
          <t>Гибка</t>
        </is>
      </c>
      <c r="B7" t="inlineStr">
        <is>
          <t>Тетива</t>
        </is>
      </c>
      <c r="C7" t="n">
        <v>2</v>
      </c>
      <c r="D7" t="n">
        <v>45</v>
      </c>
      <c r="E7" t="n">
        <v>150</v>
      </c>
      <c r="F7" s="3">
        <f>IF(OR(C7="",D7=""),"",C7*D7+IF(E7="",0,E7))</f>
        <v/>
      </c>
      <c r="G7" s="3">
        <f>IF(F7="","",F7/60)</f>
        <v/>
      </c>
      <c r="H7" t="n">
        <v>775</v>
      </c>
      <c r="I7" s="3">
        <f>IF(OR(G7="",H7=""),"",G7*H7)</f>
        <v/>
      </c>
    </row>
    <row r="8">
      <c r="A8" t="inlineStr">
        <is>
          <t>Гибка</t>
        </is>
      </c>
      <c r="B8" t="inlineStr">
        <is>
          <t>Ступень</t>
        </is>
      </c>
      <c r="C8" t="n">
        <v>12</v>
      </c>
      <c r="D8" t="n">
        <v>30</v>
      </c>
      <c r="E8" t="n">
        <v>0</v>
      </c>
      <c r="F8" s="3">
        <f>IF(OR(C8="",D8=""),"",C8*D8+IF(E8="",0,E8))</f>
        <v/>
      </c>
      <c r="G8" s="3">
        <f>IF(F8="","",F8/60)</f>
        <v/>
      </c>
      <c r="H8" t="n">
        <v>775</v>
      </c>
      <c r="I8" s="3">
        <f>IF(OR(G8="",H8=""),"",G8*H8)</f>
        <v/>
      </c>
    </row>
    <row r="9">
      <c r="A9" t="inlineStr">
        <is>
          <t>Гибка</t>
        </is>
      </c>
      <c r="B9" t="inlineStr">
        <is>
          <t>Ограждение</t>
        </is>
      </c>
      <c r="C9" t="n">
        <v>1</v>
      </c>
      <c r="D9" t="n">
        <v>360</v>
      </c>
      <c r="E9" t="n">
        <v>0</v>
      </c>
      <c r="F9" s="3">
        <f>IF(OR(C9="",D9=""),"",C9*D9+IF(E9="",0,E9))</f>
        <v/>
      </c>
      <c r="G9" s="3">
        <f>IF(F9="","",F9/60)</f>
        <v/>
      </c>
      <c r="H9" t="n">
        <v>775</v>
      </c>
      <c r="I9" s="3">
        <f>IF(OR(G9="",H9=""),"",G9*H9)</f>
        <v/>
      </c>
    </row>
    <row r="10">
      <c r="A10" t="inlineStr">
        <is>
          <t>Сварка</t>
        </is>
      </c>
      <c r="B10" t="inlineStr">
        <is>
          <t>Тетива</t>
        </is>
      </c>
      <c r="C10" t="n">
        <v>2</v>
      </c>
      <c r="D10" t="n">
        <v>120</v>
      </c>
      <c r="E10" t="n">
        <v>0</v>
      </c>
      <c r="F10" s="3">
        <f>IF(OR(C10="",D10=""),"",C10*D10+IF(E10="",0,E10))</f>
        <v/>
      </c>
      <c r="G10" s="3">
        <f>IF(F10="","",F10/60)</f>
        <v/>
      </c>
      <c r="H10" t="n">
        <v>1070</v>
      </c>
      <c r="I10" s="3">
        <f>IF(OR(G10="",H10=""),"",G10*H10)</f>
        <v/>
      </c>
    </row>
    <row r="11">
      <c r="A11" t="inlineStr">
        <is>
          <t>Сварка</t>
        </is>
      </c>
      <c r="B11" t="inlineStr">
        <is>
          <t>Ступень</t>
        </is>
      </c>
      <c r="C11" t="n">
        <v>12</v>
      </c>
      <c r="D11" t="n">
        <v>50</v>
      </c>
      <c r="E11" t="n">
        <v>0</v>
      </c>
      <c r="F11" s="3">
        <f>IF(OR(C11="",D11=""),"",C11*D11+IF(E11="",0,E11))</f>
        <v/>
      </c>
      <c r="G11" s="3">
        <f>IF(F11="","",F11/60)</f>
        <v/>
      </c>
      <c r="H11" t="n">
        <v>1070</v>
      </c>
      <c r="I11" s="3">
        <f>IF(OR(G11="",H11=""),"",G11*H11)</f>
        <v/>
      </c>
    </row>
    <row r="12">
      <c r="A12" t="inlineStr">
        <is>
          <t>Сварка</t>
        </is>
      </c>
      <c r="B12" t="inlineStr">
        <is>
          <t>Ограждение</t>
        </is>
      </c>
      <c r="C12" t="n">
        <v>1</v>
      </c>
      <c r="D12" t="n">
        <v>360</v>
      </c>
      <c r="E12" t="n">
        <v>0</v>
      </c>
      <c r="F12" s="3">
        <f>IF(OR(C12="",D12=""),"",C12*D12+IF(E12="",0,E12))</f>
        <v/>
      </c>
      <c r="G12" s="3">
        <f>IF(F12="","",F12/60)</f>
        <v/>
      </c>
      <c r="H12" t="n">
        <v>1070</v>
      </c>
      <c r="I12" s="3">
        <f>IF(OR(G12="",H12=""),"",G12*H12)</f>
        <v/>
      </c>
    </row>
    <row r="13">
      <c r="A13" t="inlineStr">
        <is>
          <t>Покраска</t>
        </is>
      </c>
      <c r="B13" t="inlineStr">
        <is>
          <t>Тетива</t>
        </is>
      </c>
      <c r="C13" t="n">
        <v>2</v>
      </c>
      <c r="D13" t="n">
        <v>60</v>
      </c>
      <c r="E13" t="n">
        <v>0</v>
      </c>
      <c r="F13" s="3">
        <f>IF(OR(C13="",D13=""),"",C13*D13+IF(E13="",0,E13))</f>
        <v/>
      </c>
      <c r="G13" s="3">
        <f>IF(F13="","",F13/60)</f>
        <v/>
      </c>
      <c r="H13" t="n">
        <v>955</v>
      </c>
      <c r="I13" s="3">
        <f>IF(OR(G13="",H13=""),"",G13*H13)</f>
        <v/>
      </c>
    </row>
    <row r="14">
      <c r="A14" t="inlineStr">
        <is>
          <t>Покраска</t>
        </is>
      </c>
      <c r="B14" t="inlineStr">
        <is>
          <t>Ступень</t>
        </is>
      </c>
      <c r="C14" t="n">
        <v>12</v>
      </c>
      <c r="D14" t="n">
        <v>30</v>
      </c>
      <c r="E14" t="n">
        <v>0</v>
      </c>
      <c r="F14" s="3">
        <f>IF(OR(C14="",D14=""),"",C14*D14+IF(E14="",0,E14))</f>
        <v/>
      </c>
      <c r="G14" s="3">
        <f>IF(F14="","",F14/60)</f>
        <v/>
      </c>
      <c r="H14" t="n">
        <v>955</v>
      </c>
      <c r="I14" s="3">
        <f>IF(OR(G14="",H14=""),"",G14*H14)</f>
        <v/>
      </c>
    </row>
    <row r="15">
      <c r="A15" t="inlineStr">
        <is>
          <t>Покраска</t>
        </is>
      </c>
      <c r="B15" t="inlineStr">
        <is>
          <t>Ограждение</t>
        </is>
      </c>
      <c r="C15" t="n">
        <v>1</v>
      </c>
      <c r="D15" t="n">
        <v>240</v>
      </c>
      <c r="E15" t="n">
        <v>0</v>
      </c>
      <c r="F15" s="3">
        <f>IF(OR(C15="",D15=""),"",C15*D15+IF(E15="",0,E15))</f>
        <v/>
      </c>
      <c r="G15" s="3">
        <f>IF(F15="","",F15/60)</f>
        <v/>
      </c>
      <c r="H15" t="n">
        <v>955</v>
      </c>
      <c r="I15" s="3">
        <f>IF(OR(G15="",H15=""),"",G15*H15)</f>
        <v/>
      </c>
    </row>
    <row r="16">
      <c r="A16" t="inlineStr">
        <is>
          <t>Контроль</t>
        </is>
      </c>
      <c r="B16" t="inlineStr">
        <is>
          <t>Тетива</t>
        </is>
      </c>
      <c r="C16" t="n">
        <v>2</v>
      </c>
      <c r="D16" t="n">
        <v>15</v>
      </c>
      <c r="E16" t="n">
        <v>0</v>
      </c>
      <c r="F16" s="3">
        <f>IF(OR(C16="",D16=""),"",C16*D16+IF(E16="",0,E16))</f>
        <v/>
      </c>
      <c r="G16" s="3">
        <f>IF(F16="","",F16/60)</f>
        <v/>
      </c>
      <c r="H16" t="n">
        <v>800</v>
      </c>
      <c r="I16" s="3">
        <f>IF(OR(G16="",H16=""),"",G16*H16)</f>
        <v/>
      </c>
    </row>
    <row r="17">
      <c r="A17" t="inlineStr">
        <is>
          <t>Контроль</t>
        </is>
      </c>
      <c r="B17" t="inlineStr">
        <is>
          <t>Ступень</t>
        </is>
      </c>
      <c r="C17" t="n">
        <v>12</v>
      </c>
      <c r="D17" t="n">
        <v>7.5</v>
      </c>
      <c r="E17" t="n">
        <v>0</v>
      </c>
      <c r="F17" s="3">
        <f>IF(OR(C17="",D17=""),"",C17*D17+IF(E17="",0,E17))</f>
        <v/>
      </c>
      <c r="G17" s="3">
        <f>IF(F17="","",F17/60)</f>
        <v/>
      </c>
      <c r="H17" t="n">
        <v>800</v>
      </c>
      <c r="I17" s="3">
        <f>IF(OR(G17="",H17=""),"",G17*H17)</f>
        <v/>
      </c>
    </row>
    <row r="18">
      <c r="A18" t="inlineStr">
        <is>
          <t>Контроль</t>
        </is>
      </c>
      <c r="B18" t="inlineStr">
        <is>
          <t>Ограждение</t>
        </is>
      </c>
      <c r="C18" t="n">
        <v>1</v>
      </c>
      <c r="D18" t="n">
        <v>30</v>
      </c>
      <c r="E18" t="n">
        <v>0</v>
      </c>
      <c r="F18" s="3">
        <f>IF(OR(C18="",D18=""),"",C18*D18+IF(E18="",0,E18))</f>
        <v/>
      </c>
      <c r="G18" s="3">
        <f>IF(F18="","",F18/60)</f>
        <v/>
      </c>
      <c r="H18" t="n">
        <v>800</v>
      </c>
      <c r="I18" s="3">
        <f>IF(OR(G18="",H18=""),"",G18*H18)</f>
        <v/>
      </c>
    </row>
    <row r="19">
      <c r="A19" s="4" t="inlineStr">
        <is>
          <t>Свод по участкам</t>
        </is>
      </c>
    </row>
    <row r="20" ht="28" customHeight="1">
      <c r="A20" s="2" t="inlineStr">
        <is>
          <t>Участок</t>
        </is>
      </c>
      <c r="B20" s="2" t="inlineStr">
        <is>
          <t>Часов</t>
        </is>
      </c>
      <c r="C20" s="2" t="inlineStr">
        <is>
          <t>Стоимость, ₽</t>
        </is>
      </c>
    </row>
    <row r="21">
      <c r="A21" t="inlineStr">
        <is>
          <t>Раскрой</t>
        </is>
      </c>
      <c r="B21" s="3">
        <f>SUMIF($A$4:$A$18,A21,$G$4:$G$18)</f>
        <v/>
      </c>
      <c r="C21" s="3">
        <f>SUMIF($A$4:$A$18,A21,$I$4:$I$18)</f>
        <v/>
      </c>
    </row>
    <row r="22">
      <c r="A22" t="inlineStr">
        <is>
          <t>Гибка</t>
        </is>
      </c>
      <c r="B22" s="3">
        <f>SUMIF($A$4:$A$18,A22,$G$4:$G$18)</f>
        <v/>
      </c>
      <c r="C22" s="3">
        <f>SUMIF($A$4:$A$18,A22,$I$4:$I$18)</f>
        <v/>
      </c>
    </row>
    <row r="23">
      <c r="A23" t="inlineStr">
        <is>
          <t>Сварка</t>
        </is>
      </c>
      <c r="B23" s="3">
        <f>SUMIF($A$4:$A$18,A23,$G$4:$G$18)</f>
        <v/>
      </c>
      <c r="C23" s="3">
        <f>SUMIF($A$4:$A$18,A23,$I$4:$I$18)</f>
        <v/>
      </c>
    </row>
    <row r="24">
      <c r="A24" t="inlineStr">
        <is>
          <t>Покраска</t>
        </is>
      </c>
      <c r="B24" s="3">
        <f>SUMIF($A$4:$A$18,A24,$G$4:$G$18)</f>
        <v/>
      </c>
      <c r="C24" s="3">
        <f>SUMIF($A$4:$A$18,A24,$I$4:$I$18)</f>
        <v/>
      </c>
    </row>
    <row r="25">
      <c r="A25" t="inlineStr">
        <is>
          <t>Контроль</t>
        </is>
      </c>
      <c r="B25" s="3">
        <f>SUMIF($A$4:$A$18,A25,$G$4:$G$18)</f>
        <v/>
      </c>
      <c r="C25" s="3">
        <f>SUMIF($A$4:$A$18,A25,$I$4:$I$18)</f>
        <v/>
      </c>
    </row>
    <row r="26">
      <c r="A26" s="4" t="inlineStr">
        <is>
          <t>Итого</t>
        </is>
      </c>
      <c r="B26" s="3">
        <f>SUM(B21:B25)</f>
        <v/>
      </c>
      <c r="C26" s="3">
        <f>SUM(C21:C25)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9" customWidth="1" min="3" max="3"/>
    <col width="9" customWidth="1" min="4" max="4"/>
    <col width="10" customWidth="1" min="5" max="5"/>
    <col width="12" customWidth="1" min="6" max="6"/>
    <col width="12" customWidth="1" min="7" max="7"/>
    <col width="12" customWidth="1" min="8" max="8"/>
    <col width="16" customWidth="1" min="9" max="9"/>
  </cols>
  <sheetData>
    <row r="1">
      <c r="A1" s="5" t="inlineStr">
        <is>
          <t>Пример: факт условный</t>
        </is>
      </c>
    </row>
    <row r="3" ht="28" customHeight="1">
      <c r="A3" s="2" t="inlineStr">
        <is>
          <t>Участок</t>
        </is>
      </c>
      <c r="B3" s="2" t="inlineStr">
        <is>
          <t>Ставка, ₽/ч</t>
        </is>
      </c>
      <c r="C3" s="2" t="inlineStr">
        <is>
          <t>План, ч</t>
        </is>
      </c>
      <c r="D3" s="2" t="inlineStr">
        <is>
          <t>Факт, ч</t>
        </is>
      </c>
      <c r="E3" s="2" t="inlineStr">
        <is>
          <t>Откл., ч</t>
        </is>
      </c>
      <c r="F3" s="2" t="inlineStr">
        <is>
          <t>План, ₽</t>
        </is>
      </c>
      <c r="G3" s="2" t="inlineStr">
        <is>
          <t>Факт, ₽</t>
        </is>
      </c>
      <c r="H3" s="2" t="inlineStr">
        <is>
          <t>Откл., ₽</t>
        </is>
      </c>
      <c r="I3" s="2" t="inlineStr">
        <is>
          <t>Доля от маржи 97 200 ₽</t>
        </is>
      </c>
    </row>
    <row r="4">
      <c r="A4" t="inlineStr">
        <is>
          <t>Раскрой</t>
        </is>
      </c>
      <c r="B4" s="3">
        <f>Образец!H4</f>
        <v/>
      </c>
      <c r="C4" s="3">
        <f>Образец!B21</f>
        <v/>
      </c>
      <c r="D4" s="3">
        <f>C4</f>
        <v/>
      </c>
      <c r="E4" s="3">
        <f>D4-C4</f>
        <v/>
      </c>
      <c r="F4" s="3">
        <f>Образец!C21</f>
        <v/>
      </c>
      <c r="G4" s="3">
        <f>D4*B4</f>
        <v/>
      </c>
      <c r="H4" s="3">
        <f>G4-F4</f>
        <v/>
      </c>
      <c r="I4" s="6">
        <f>IF(H4=0,0,H4/97200)</f>
        <v/>
      </c>
    </row>
    <row r="5">
      <c r="A5" t="inlineStr">
        <is>
          <t>Гибка</t>
        </is>
      </c>
      <c r="B5" s="3">
        <f>Образец!H7</f>
        <v/>
      </c>
      <c r="C5" s="3">
        <f>Образец!B22</f>
        <v/>
      </c>
      <c r="D5" s="3">
        <f>C5</f>
        <v/>
      </c>
      <c r="E5" s="3">
        <f>D5-C5</f>
        <v/>
      </c>
      <c r="F5" s="3">
        <f>Образец!C22</f>
        <v/>
      </c>
      <c r="G5" s="3">
        <f>D5*B5</f>
        <v/>
      </c>
      <c r="H5" s="3">
        <f>G5-F5</f>
        <v/>
      </c>
      <c r="I5" s="6">
        <f>IF(H5=0,0,H5/97200)</f>
        <v/>
      </c>
    </row>
    <row r="6">
      <c r="A6" t="inlineStr">
        <is>
          <t>Сварка</t>
        </is>
      </c>
      <c r="B6" s="3">
        <f>Образец!H10</f>
        <v/>
      </c>
      <c r="C6" s="3">
        <f>Образец!B23</f>
        <v/>
      </c>
      <c r="D6" t="n">
        <v>23</v>
      </c>
      <c r="E6" s="3">
        <f>D6-C6</f>
        <v/>
      </c>
      <c r="F6" s="3">
        <f>Образец!C23</f>
        <v/>
      </c>
      <c r="G6" s="3">
        <f>D6*B6</f>
        <v/>
      </c>
      <c r="H6" s="3">
        <f>G6-F6</f>
        <v/>
      </c>
      <c r="I6" s="6">
        <f>IF(H6=0,0,H6/97200)</f>
        <v/>
      </c>
    </row>
    <row r="7">
      <c r="A7" t="inlineStr">
        <is>
          <t>Покраска</t>
        </is>
      </c>
      <c r="B7" s="3">
        <f>Образец!H13</f>
        <v/>
      </c>
      <c r="C7" s="3">
        <f>Образец!B24</f>
        <v/>
      </c>
      <c r="D7" s="3">
        <f>C7</f>
        <v/>
      </c>
      <c r="E7" s="3">
        <f>D7-C7</f>
        <v/>
      </c>
      <c r="F7" s="3">
        <f>Образец!C24</f>
        <v/>
      </c>
      <c r="G7" s="3">
        <f>D7*B7</f>
        <v/>
      </c>
      <c r="H7" s="3">
        <f>G7-F7</f>
        <v/>
      </c>
      <c r="I7" s="6">
        <f>IF(H7=0,0,H7/97200)</f>
        <v/>
      </c>
    </row>
    <row r="8">
      <c r="A8" t="inlineStr">
        <is>
          <t>Контроль</t>
        </is>
      </c>
      <c r="B8" s="3">
        <f>Образец!H16</f>
        <v/>
      </c>
      <c r="C8" s="3">
        <f>Образец!B25</f>
        <v/>
      </c>
      <c r="D8" s="3">
        <f>C8</f>
        <v/>
      </c>
      <c r="E8" s="3">
        <f>D8-C8</f>
        <v/>
      </c>
      <c r="F8" s="3">
        <f>Образец!C25</f>
        <v/>
      </c>
      <c r="G8" s="3">
        <f>D8*B8</f>
        <v/>
      </c>
      <c r="H8" s="3">
        <f>G8-F8</f>
        <v/>
      </c>
      <c r="I8" s="6">
        <f>IF(H8=0,0,H8/97200)</f>
        <v/>
      </c>
    </row>
    <row r="9">
      <c r="A9" s="4" t="inlineStr">
        <is>
          <t>Итого</t>
        </is>
      </c>
      <c r="C9" s="3">
        <f>SUM(C4:C8)</f>
        <v/>
      </c>
      <c r="D9" s="3">
        <f>SUM(D4:D8)</f>
        <v/>
      </c>
      <c r="E9" s="3">
        <f>SUM(E4:E8)</f>
        <v/>
      </c>
      <c r="F9" s="3">
        <f>SUM(F4:F8)</f>
        <v/>
      </c>
      <c r="G9" s="3">
        <f>SUM(G4:G8)</f>
        <v/>
      </c>
      <c r="H9" s="3">
        <f>SUM(H4:H8)</f>
        <v/>
      </c>
      <c r="I9" s="7">
        <f>H9/97200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1">
      <c r="A1" s="1" t="inlineStr">
        <is>
          <t>Как пользоваться расчётом</t>
        </is>
      </c>
    </row>
    <row r="4">
      <c r="A4" t="n">
        <v>1</v>
      </c>
      <c r="B4" s="8" t="inlineStr">
        <is>
          <t>На листе «Расчёт» впишите свои строки: участок, деталь или операцию, количество, норму в минутах на штуку, наладку (если есть) и ставку участка — часы и стоимость посчитаются сами.</t>
        </is>
      </c>
    </row>
    <row r="5">
      <c r="A5" t="n">
        <v>2</v>
      </c>
      <c r="B5" s="8" t="inlineStr">
        <is>
          <t>Внизу листа — свод по участкам и общий итог, тоже формулами.</t>
        </is>
      </c>
    </row>
    <row r="6">
      <c r="A6" t="n">
        <v>3</v>
      </c>
      <c r="B6" s="8" t="inlineStr">
        <is>
          <t>Лист «Образец» — тот же расчёт, заполненный примером из статьи: заказ 26-031, 58,5 ч, 53 460 ₽.</t>
        </is>
      </c>
    </row>
    <row r="7">
      <c r="A7" t="n">
        <v>4</v>
      </c>
      <c r="B7" s="8" t="inlineStr">
        <is>
          <t>Лист «План-факт» показывает, что меняется, если факт разошёлся с планом — пример на отклонении по сварке (+3 ч).</t>
        </is>
      </c>
    </row>
    <row r="8">
      <c r="A8" t="n">
        <v>5</v>
      </c>
      <c r="B8" s="8" t="inlineStr">
        <is>
          <t>Наладку всегда ставьте одной строкой на участок, не на каждую деталь: она не зависит от количества штук.</t>
        </is>
      </c>
    </row>
    <row r="10">
      <c r="B10" s="8" t="inlineStr">
        <is>
          <t>Когда расчётов несколько на разных заказах и участках — посмотрите Цех360: https://ceh360.ru/?utm_source=blog&amp;utm_medium=xlsx&amp;utm_campaign=raschet-trudozatrat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2026-10-05T06:49:43Z</dcterms:created>
  <dcterms:modified xsi:type="dcterms:W3CDTF">2026-10-05T06:49:43Z</dcterms:modified>
</cp:coreProperties>
</file>